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R\Desktop\"/>
    </mc:Choice>
  </mc:AlternateContent>
  <xr:revisionPtr revIDLastSave="0" documentId="13_ncr:1_{3C65D122-F229-48B3-BF2F-C83E36237637}" xr6:coauthVersionLast="47" xr6:coauthVersionMax="47" xr10:uidLastSave="{00000000-0000-0000-0000-000000000000}"/>
  <bookViews>
    <workbookView xWindow="-120" yWindow="-120" windowWidth="20730" windowHeight="11160" xr2:uid="{A16BA5E9-8808-4E21-BEF5-FB3EF3B5B400}"/>
  </bookViews>
  <sheets>
    <sheet name="bigboard2026" sheetId="1" r:id="rId1"/>
    <sheet name="QB" sheetId="3" r:id="rId2"/>
    <sheet name="RB" sheetId="4" r:id="rId3"/>
    <sheet name="WR" sheetId="5" r:id="rId4"/>
    <sheet name="TE" sheetId="6" r:id="rId5"/>
    <sheet name="OT" sheetId="7" r:id="rId6"/>
    <sheet name="OG" sheetId="8" r:id="rId7"/>
    <sheet name="C" sheetId="14" r:id="rId8"/>
    <sheet name="DT" sheetId="9" r:id="rId9"/>
    <sheet name="EDGE" sheetId="10" r:id="rId10"/>
    <sheet name="LB" sheetId="11" r:id="rId11"/>
    <sheet name="CB" sheetId="12" r:id="rId12"/>
    <sheet name="S" sheetId="13" r:id="rId13"/>
  </sheets>
  <definedNames>
    <definedName name="_xlnm._FilterDatabase" localSheetId="0" hidden="1">bigboard2026!$A$1:$E$85</definedName>
    <definedName name="SegmentaciónDeDatos_POSICIÓN">#N/A</definedName>
    <definedName name="SegmentaciónDeDatos_RONDA_ESTIMADA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14"/>
        <x14:slicerCache r:id="rId15"/>
      </x15:slicerCaches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3" l="1"/>
  <c r="E5" i="13"/>
  <c r="E4" i="13"/>
  <c r="E3" i="13"/>
  <c r="E10" i="13"/>
  <c r="E8" i="13"/>
  <c r="E11" i="13"/>
  <c r="E7" i="13"/>
  <c r="E20" i="13"/>
  <c r="E21" i="13"/>
  <c r="E22" i="13"/>
  <c r="E17" i="13"/>
  <c r="E18" i="13"/>
  <c r="E16" i="13"/>
  <c r="E19" i="13"/>
  <c r="E15" i="13"/>
  <c r="E12" i="13"/>
  <c r="E6" i="13"/>
  <c r="E24" i="13"/>
  <c r="E25" i="13"/>
  <c r="E26" i="13"/>
  <c r="E27" i="13"/>
  <c r="E13" i="13"/>
  <c r="E14" i="13"/>
  <c r="E11" i="12"/>
  <c r="E31" i="12"/>
  <c r="E4" i="12"/>
  <c r="E12" i="12"/>
  <c r="E2" i="12"/>
  <c r="E19" i="12"/>
  <c r="E17" i="12"/>
  <c r="E13" i="12"/>
  <c r="E5" i="12"/>
  <c r="E7" i="12"/>
  <c r="E8" i="12"/>
  <c r="E10" i="12"/>
  <c r="E25" i="12"/>
  <c r="E15" i="12"/>
  <c r="E24" i="12"/>
  <c r="E28" i="12"/>
  <c r="E16" i="12"/>
  <c r="E14" i="12"/>
  <c r="E32" i="12"/>
  <c r="E27" i="12"/>
  <c r="E30" i="12"/>
  <c r="E6" i="12"/>
  <c r="E9" i="12"/>
  <c r="E26" i="12"/>
  <c r="E22" i="12"/>
  <c r="E29" i="12"/>
  <c r="E33" i="12"/>
  <c r="E34" i="12"/>
  <c r="E23" i="12"/>
  <c r="E18" i="12"/>
  <c r="E21" i="12"/>
  <c r="E35" i="12"/>
  <c r="E36" i="12"/>
  <c r="E37" i="12"/>
  <c r="E20" i="12"/>
  <c r="E4" i="11"/>
  <c r="E2" i="11"/>
  <c r="E8" i="11"/>
  <c r="E12" i="11"/>
  <c r="E25" i="11"/>
  <c r="E26" i="11"/>
  <c r="E27" i="11"/>
  <c r="E7" i="11"/>
  <c r="E6" i="11"/>
  <c r="E21" i="11"/>
  <c r="E22" i="11"/>
  <c r="E18" i="11"/>
  <c r="E9" i="11"/>
  <c r="E28" i="11"/>
  <c r="E20" i="11"/>
  <c r="E11" i="11"/>
  <c r="E17" i="11"/>
  <c r="E5" i="11"/>
  <c r="E14" i="11"/>
  <c r="E19" i="11"/>
  <c r="E13" i="11"/>
  <c r="E23" i="11"/>
  <c r="E15" i="11"/>
  <c r="E10" i="11"/>
  <c r="E16" i="11"/>
  <c r="E24" i="11"/>
  <c r="E29" i="11"/>
  <c r="E30" i="11"/>
  <c r="E5" i="10"/>
  <c r="E2" i="10"/>
  <c r="E16" i="10"/>
  <c r="E8" i="10"/>
  <c r="E4" i="10"/>
  <c r="E6" i="10"/>
  <c r="E13" i="10"/>
  <c r="E7" i="10"/>
  <c r="E14" i="10"/>
  <c r="E31" i="10"/>
  <c r="E18" i="10"/>
  <c r="E11" i="10"/>
  <c r="E10" i="10"/>
  <c r="E12" i="10"/>
  <c r="E15" i="10"/>
  <c r="E26" i="10"/>
  <c r="E25" i="10"/>
  <c r="E28" i="10"/>
  <c r="E32" i="10"/>
  <c r="E30" i="10"/>
  <c r="E9" i="10"/>
  <c r="E24" i="10"/>
  <c r="E19" i="10"/>
  <c r="E33" i="10"/>
  <c r="E36" i="10"/>
  <c r="E23" i="10"/>
  <c r="E29" i="10"/>
  <c r="E34" i="10"/>
  <c r="E27" i="10"/>
  <c r="E22" i="10"/>
  <c r="E35" i="10"/>
  <c r="E17" i="10"/>
  <c r="E21" i="10"/>
  <c r="E37" i="10"/>
  <c r="E38" i="10"/>
  <c r="E39" i="10"/>
  <c r="E40" i="10"/>
  <c r="E41" i="10"/>
  <c r="E20" i="10"/>
  <c r="E6" i="9"/>
  <c r="E3" i="9"/>
  <c r="E5" i="9"/>
  <c r="E2" i="9"/>
  <c r="E11" i="9"/>
  <c r="E25" i="9"/>
  <c r="E8" i="9"/>
  <c r="E9" i="9"/>
  <c r="E14" i="9"/>
  <c r="E19" i="9"/>
  <c r="E13" i="9"/>
  <c r="E17" i="9"/>
  <c r="E10" i="9"/>
  <c r="E30" i="9"/>
  <c r="E23" i="9"/>
  <c r="E18" i="9"/>
  <c r="E20" i="9"/>
  <c r="E7" i="9"/>
  <c r="E26" i="9"/>
  <c r="E29" i="9"/>
  <c r="E24" i="9"/>
  <c r="E21" i="9"/>
  <c r="E22" i="9"/>
  <c r="E27" i="9"/>
  <c r="E31" i="9"/>
  <c r="E12" i="9"/>
  <c r="E28" i="9"/>
  <c r="E32" i="9"/>
  <c r="E16" i="9"/>
  <c r="E33" i="9"/>
  <c r="E15" i="9"/>
  <c r="E5" i="14"/>
  <c r="E10" i="14"/>
  <c r="E2" i="14"/>
  <c r="E9" i="14"/>
  <c r="E6" i="14"/>
  <c r="E4" i="14"/>
  <c r="E7" i="14"/>
  <c r="E3" i="14"/>
  <c r="E11" i="14"/>
  <c r="E12" i="14"/>
  <c r="E6" i="8"/>
  <c r="E4" i="8"/>
  <c r="E3" i="8"/>
  <c r="E5" i="8"/>
  <c r="E15" i="8"/>
  <c r="E10" i="8"/>
  <c r="E8" i="8"/>
  <c r="E16" i="8"/>
  <c r="E12" i="8"/>
  <c r="E19" i="8"/>
  <c r="E20" i="8"/>
  <c r="E17" i="8"/>
  <c r="E21" i="8"/>
  <c r="E18" i="8"/>
  <c r="E22" i="8"/>
  <c r="E7" i="8"/>
  <c r="E13" i="8"/>
  <c r="E23" i="8"/>
  <c r="E11" i="8"/>
  <c r="E24" i="8"/>
  <c r="E25" i="8"/>
  <c r="E26" i="8"/>
  <c r="E9" i="8"/>
  <c r="E14" i="8"/>
  <c r="E4" i="7"/>
  <c r="E5" i="7"/>
  <c r="E3" i="7"/>
  <c r="E6" i="7"/>
  <c r="E8" i="7"/>
  <c r="E22" i="7"/>
  <c r="E19" i="7"/>
  <c r="E10" i="7"/>
  <c r="E14" i="7"/>
  <c r="E13" i="7"/>
  <c r="E23" i="7"/>
  <c r="E18" i="7"/>
  <c r="E7" i="7"/>
  <c r="E12" i="7"/>
  <c r="E11" i="7"/>
  <c r="E17" i="7"/>
  <c r="E21" i="7"/>
  <c r="E15" i="7"/>
  <c r="E24" i="7"/>
  <c r="E25" i="7"/>
  <c r="E26" i="7"/>
  <c r="E27" i="7"/>
  <c r="E9" i="7"/>
  <c r="E28" i="7"/>
  <c r="E16" i="7"/>
  <c r="E20" i="7"/>
  <c r="E7" i="6"/>
  <c r="E3" i="6"/>
  <c r="E11" i="6"/>
  <c r="E12" i="6"/>
  <c r="E19" i="6"/>
  <c r="E16" i="6"/>
  <c r="E24" i="6"/>
  <c r="E20" i="6"/>
  <c r="E8" i="6"/>
  <c r="E4" i="6"/>
  <c r="E5" i="6"/>
  <c r="E14" i="6"/>
  <c r="E9" i="6"/>
  <c r="E21" i="6"/>
  <c r="E15" i="6"/>
  <c r="E2" i="6"/>
  <c r="E18" i="6"/>
  <c r="E22" i="6"/>
  <c r="E25" i="6"/>
  <c r="E26" i="6"/>
  <c r="E23" i="6"/>
  <c r="E17" i="6"/>
  <c r="E10" i="6"/>
  <c r="E27" i="6"/>
  <c r="E13" i="6"/>
  <c r="E28" i="6"/>
  <c r="E29" i="6"/>
  <c r="E3" i="5"/>
  <c r="E4" i="5"/>
  <c r="E6" i="5"/>
  <c r="E7" i="5"/>
  <c r="E13" i="5"/>
  <c r="E10" i="5"/>
  <c r="E14" i="5"/>
  <c r="E19" i="5"/>
  <c r="E15" i="5"/>
  <c r="E22" i="5"/>
  <c r="E18" i="5"/>
  <c r="E8" i="5"/>
  <c r="E17" i="5"/>
  <c r="E11" i="5"/>
  <c r="E9" i="5"/>
  <c r="E16" i="5"/>
  <c r="E20" i="5"/>
  <c r="E12" i="5"/>
  <c r="E5" i="5"/>
  <c r="E41" i="5"/>
  <c r="E27" i="5"/>
  <c r="E32" i="5"/>
  <c r="E42" i="5"/>
  <c r="E33" i="5"/>
  <c r="E43" i="5"/>
  <c r="E37" i="5"/>
  <c r="E40" i="5"/>
  <c r="E35" i="5"/>
  <c r="E36" i="5"/>
  <c r="E24" i="5"/>
  <c r="E21" i="5"/>
  <c r="E28" i="5"/>
  <c r="E44" i="5"/>
  <c r="E31" i="5"/>
  <c r="E23" i="5"/>
  <c r="E26" i="5"/>
  <c r="E34" i="5"/>
  <c r="E39" i="5"/>
  <c r="E38" i="5"/>
  <c r="E45" i="5"/>
  <c r="E46" i="5"/>
  <c r="E30" i="5"/>
  <c r="E47" i="5"/>
  <c r="E29" i="5"/>
  <c r="E48" i="5"/>
  <c r="E49" i="5"/>
  <c r="E25" i="5"/>
  <c r="E3" i="4"/>
  <c r="E6" i="4"/>
  <c r="E16" i="4"/>
  <c r="E19" i="4"/>
  <c r="E7" i="4"/>
  <c r="E10" i="4"/>
  <c r="E5" i="4"/>
  <c r="E11" i="4"/>
  <c r="E21" i="4"/>
  <c r="E18" i="4"/>
  <c r="E24" i="4"/>
  <c r="E9" i="4"/>
  <c r="E20" i="4"/>
  <c r="E22" i="4"/>
  <c r="E25" i="4"/>
  <c r="E23" i="4"/>
  <c r="E8" i="4"/>
  <c r="E17" i="4"/>
  <c r="E4" i="4"/>
  <c r="E26" i="4"/>
  <c r="E13" i="4"/>
  <c r="E15" i="4"/>
  <c r="E12" i="4"/>
  <c r="E14" i="4"/>
  <c r="E23" i="13"/>
  <c r="E2" i="13"/>
  <c r="E3" i="12"/>
  <c r="E3" i="11"/>
  <c r="E3" i="10"/>
  <c r="E4" i="9"/>
  <c r="E8" i="14"/>
  <c r="E2" i="8"/>
  <c r="E2" i="7"/>
  <c r="E6" i="6"/>
  <c r="E2" i="5"/>
  <c r="E2" i="4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A4" i="11" s="1"/>
  <c r="O18" i="1"/>
  <c r="O19" i="1"/>
  <c r="O20" i="1"/>
  <c r="O21" i="1"/>
  <c r="O22" i="1"/>
  <c r="A4" i="10" s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A11" i="12" s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A12" i="12" s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A6" i="3" s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A6" i="14" s="1"/>
  <c r="O135" i="1"/>
  <c r="O136" i="1"/>
  <c r="O137" i="1"/>
  <c r="O138" i="1"/>
  <c r="O139" i="1"/>
  <c r="O140" i="1"/>
  <c r="O141" i="1"/>
  <c r="O142" i="1"/>
  <c r="O143" i="1"/>
  <c r="O144" i="1"/>
  <c r="O145" i="1"/>
  <c r="O146" i="1"/>
  <c r="A10" i="6" s="1"/>
  <c r="O147" i="1"/>
  <c r="O148" i="1"/>
  <c r="O149" i="1"/>
  <c r="O150" i="1"/>
  <c r="O151" i="1"/>
  <c r="O152" i="1"/>
  <c r="O153" i="1"/>
  <c r="O154" i="1"/>
  <c r="O155" i="1"/>
  <c r="O156" i="1"/>
  <c r="O157" i="1"/>
  <c r="O158" i="1"/>
  <c r="A10" i="8" s="1"/>
  <c r="O159" i="1"/>
  <c r="O160" i="1"/>
  <c r="O161" i="1"/>
  <c r="O162" i="1"/>
  <c r="O163" i="1"/>
  <c r="A26" i="5" s="1"/>
  <c r="O164" i="1"/>
  <c r="O165" i="1"/>
  <c r="O166" i="1"/>
  <c r="A18" i="9" s="1"/>
  <c r="O167" i="1"/>
  <c r="O168" i="1"/>
  <c r="O169" i="1"/>
  <c r="O170" i="1"/>
  <c r="O171" i="1"/>
  <c r="O172" i="1"/>
  <c r="O173" i="1"/>
  <c r="O174" i="1"/>
  <c r="O175" i="1"/>
  <c r="O176" i="1"/>
  <c r="O177" i="1"/>
  <c r="O178" i="1"/>
  <c r="A25" i="10" s="1"/>
  <c r="O179" i="1"/>
  <c r="O180" i="1"/>
  <c r="O181" i="1"/>
  <c r="O182" i="1"/>
  <c r="O183" i="1"/>
  <c r="O184" i="1"/>
  <c r="O185" i="1"/>
  <c r="O186" i="1"/>
  <c r="A23" i="12" s="1"/>
  <c r="O187" i="1"/>
  <c r="O188" i="1"/>
  <c r="O189" i="1"/>
  <c r="O190" i="1"/>
  <c r="O191" i="1"/>
  <c r="O192" i="1"/>
  <c r="O193" i="1"/>
  <c r="O194" i="1"/>
  <c r="A16" i="11" s="1"/>
  <c r="O195" i="1"/>
  <c r="O196" i="1"/>
  <c r="O197" i="1"/>
  <c r="O198" i="1"/>
  <c r="A15" i="4" s="1"/>
  <c r="O199" i="1"/>
  <c r="O200" i="1"/>
  <c r="O201" i="1"/>
  <c r="O202" i="1"/>
  <c r="O203" i="1"/>
  <c r="O204" i="1"/>
  <c r="O205" i="1"/>
  <c r="O206" i="1"/>
  <c r="O207" i="1"/>
  <c r="O208" i="1"/>
  <c r="O209" i="1"/>
  <c r="O210" i="1"/>
  <c r="A20" i="9" s="1"/>
  <c r="O211" i="1"/>
  <c r="O212" i="1"/>
  <c r="O213" i="1"/>
  <c r="O214" i="1"/>
  <c r="A9" i="3" s="1"/>
  <c r="O215" i="1"/>
  <c r="O216" i="1"/>
  <c r="O217" i="1"/>
  <c r="O218" i="1"/>
  <c r="O219" i="1"/>
  <c r="O220" i="1"/>
  <c r="O221" i="1"/>
  <c r="O222" i="1"/>
  <c r="A29" i="10" s="1"/>
  <c r="O223" i="1"/>
  <c r="O224" i="1"/>
  <c r="O225" i="1"/>
  <c r="O226" i="1"/>
  <c r="A15" i="8" s="1"/>
  <c r="O227" i="1"/>
  <c r="O228" i="1"/>
  <c r="O229" i="1"/>
  <c r="O230" i="1"/>
  <c r="A17" i="13" s="1"/>
  <c r="O231" i="1"/>
  <c r="O232" i="1"/>
  <c r="O233" i="1"/>
  <c r="O234" i="1"/>
  <c r="A35" i="5" s="1"/>
  <c r="O235" i="1"/>
  <c r="O236" i="1"/>
  <c r="O237" i="1"/>
  <c r="O238" i="1"/>
  <c r="A24" i="9" s="1"/>
  <c r="O239" i="1"/>
  <c r="O240" i="1"/>
  <c r="O241" i="1"/>
  <c r="O242" i="1"/>
  <c r="A22" i="7" s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A14" i="3" s="1"/>
  <c r="O267" i="1"/>
  <c r="O268" i="1"/>
  <c r="O269" i="1"/>
  <c r="O270" i="1"/>
  <c r="A35" i="10" s="1"/>
  <c r="O271" i="1"/>
  <c r="O272" i="1"/>
  <c r="O273" i="1"/>
  <c r="O274" i="1"/>
  <c r="A22" i="13" s="1"/>
  <c r="O275" i="1"/>
  <c r="O276" i="1"/>
  <c r="O277" i="1"/>
  <c r="O278" i="1"/>
  <c r="O279" i="1"/>
  <c r="O280" i="1"/>
  <c r="O281" i="1"/>
  <c r="A16" i="3" s="1"/>
  <c r="O282" i="1"/>
  <c r="A15" i="3" s="1"/>
  <c r="O283" i="1"/>
  <c r="O284" i="1"/>
  <c r="O285" i="1"/>
  <c r="O286" i="1"/>
  <c r="A28" i="11" s="1"/>
  <c r="O287" i="1"/>
  <c r="O288" i="1"/>
  <c r="O289" i="1"/>
  <c r="O290" i="1"/>
  <c r="O291" i="1"/>
  <c r="O292" i="1"/>
  <c r="O293" i="1"/>
  <c r="O294" i="1"/>
  <c r="A17" i="3" s="1"/>
  <c r="O295" i="1"/>
  <c r="O296" i="1"/>
  <c r="O297" i="1"/>
  <c r="A26" i="6" s="1"/>
  <c r="O298" i="1"/>
  <c r="A19" i="8" s="1"/>
  <c r="O299" i="1"/>
  <c r="O300" i="1"/>
  <c r="A21" i="8" s="1"/>
  <c r="O301" i="1"/>
  <c r="O302" i="1"/>
  <c r="O303" i="1"/>
  <c r="O304" i="1"/>
  <c r="O305" i="1"/>
  <c r="A25" i="11" s="1"/>
  <c r="O306" i="1"/>
  <c r="O307" i="1"/>
  <c r="O308" i="1"/>
  <c r="O309" i="1"/>
  <c r="A27" i="6" s="1"/>
  <c r="O310" i="1"/>
  <c r="O311" i="1"/>
  <c r="O312" i="1"/>
  <c r="O313" i="1"/>
  <c r="A32" i="9" s="1"/>
  <c r="O314" i="1"/>
  <c r="A33" i="12" s="1"/>
  <c r="O315" i="1"/>
  <c r="O316" i="1"/>
  <c r="O317" i="1"/>
  <c r="A18" i="3" s="1"/>
  <c r="O318" i="1"/>
  <c r="A45" i="5" s="1"/>
  <c r="O319" i="1"/>
  <c r="O320" i="1"/>
  <c r="O321" i="1"/>
  <c r="O322" i="1"/>
  <c r="A49" i="5" s="1"/>
  <c r="O323" i="1"/>
  <c r="A28" i="6" s="1"/>
  <c r="O324" i="1"/>
  <c r="A29" i="6" s="1"/>
  <c r="O325" i="1"/>
  <c r="A31" i="12" s="1"/>
  <c r="O326" i="1"/>
  <c r="O327" i="1"/>
  <c r="O328" i="1"/>
  <c r="O329" i="1"/>
  <c r="A26" i="8" s="1"/>
  <c r="O330" i="1"/>
  <c r="A12" i="14" s="1"/>
  <c r="O331" i="1"/>
  <c r="O332" i="1"/>
  <c r="O333" i="1"/>
  <c r="A37" i="10" s="1"/>
  <c r="O334" i="1"/>
  <c r="A38" i="10" s="1"/>
  <c r="O335" i="1"/>
  <c r="O336" i="1"/>
  <c r="O337" i="1"/>
  <c r="O338" i="1"/>
  <c r="O339" i="1"/>
  <c r="O340" i="1"/>
  <c r="O341" i="1"/>
  <c r="A35" i="12" s="1"/>
  <c r="O342" i="1"/>
  <c r="A36" i="12" s="1"/>
  <c r="O343" i="1"/>
  <c r="O344" i="1"/>
  <c r="A26" i="13" s="1"/>
  <c r="O345" i="1"/>
  <c r="A27" i="13" s="1"/>
  <c r="O2" i="1"/>
  <c r="E3" i="3"/>
  <c r="E8" i="3"/>
  <c r="E6" i="3"/>
  <c r="E15" i="3"/>
  <c r="E4" i="3"/>
  <c r="E5" i="3"/>
  <c r="E7" i="3"/>
  <c r="E11" i="3"/>
  <c r="E13" i="3"/>
  <c r="E9" i="3"/>
  <c r="E10" i="3"/>
  <c r="E16" i="3"/>
  <c r="E17" i="3"/>
  <c r="E12" i="3"/>
  <c r="E14" i="3"/>
  <c r="E18" i="3"/>
  <c r="E2" i="3"/>
  <c r="L14" i="13"/>
  <c r="M14" i="13"/>
  <c r="N14" i="13"/>
  <c r="O14" i="13"/>
  <c r="F14" i="8"/>
  <c r="G14" i="8"/>
  <c r="H14" i="8"/>
  <c r="F20" i="7"/>
  <c r="G20" i="7"/>
  <c r="H20" i="7"/>
  <c r="I14" i="4"/>
  <c r="J14" i="4"/>
  <c r="K14" i="4"/>
  <c r="L14" i="4"/>
  <c r="L13" i="13"/>
  <c r="M13" i="13"/>
  <c r="N13" i="13"/>
  <c r="O13" i="13"/>
  <c r="I25" i="5"/>
  <c r="J25" i="5"/>
  <c r="K25" i="5"/>
  <c r="L25" i="5"/>
  <c r="I12" i="4"/>
  <c r="J12" i="4"/>
  <c r="K12" i="4"/>
  <c r="L12" i="4"/>
  <c r="F16" i="7"/>
  <c r="G16" i="7"/>
  <c r="H16" i="7"/>
  <c r="L20" i="12"/>
  <c r="N20" i="12"/>
  <c r="O20" i="12"/>
  <c r="P20" i="12"/>
  <c r="F9" i="8"/>
  <c r="G9" i="8"/>
  <c r="H9" i="8"/>
  <c r="L15" i="9"/>
  <c r="N15" i="9"/>
  <c r="O15" i="9"/>
  <c r="P15" i="9"/>
  <c r="L20" i="10"/>
  <c r="O20" i="10"/>
  <c r="N20" i="10"/>
  <c r="M20" i="10"/>
  <c r="K29" i="6"/>
  <c r="L29" i="6"/>
  <c r="M29" i="6"/>
  <c r="M9" i="13"/>
  <c r="N9" i="13"/>
  <c r="O9" i="13"/>
  <c r="M5" i="13"/>
  <c r="N5" i="13"/>
  <c r="O5" i="13"/>
  <c r="M4" i="13"/>
  <c r="N4" i="13"/>
  <c r="O4" i="13"/>
  <c r="M8" i="13"/>
  <c r="N8" i="13"/>
  <c r="O8" i="13"/>
  <c r="M3" i="13"/>
  <c r="N3" i="13"/>
  <c r="O3" i="13"/>
  <c r="M11" i="13"/>
  <c r="N11" i="13"/>
  <c r="O11" i="13"/>
  <c r="M10" i="13"/>
  <c r="N10" i="13"/>
  <c r="O10" i="13"/>
  <c r="M6" i="13"/>
  <c r="N6" i="13"/>
  <c r="O6" i="13"/>
  <c r="M16" i="13"/>
  <c r="N16" i="13"/>
  <c r="O16" i="13"/>
  <c r="M19" i="13"/>
  <c r="N19" i="13"/>
  <c r="O19" i="13"/>
  <c r="M7" i="13"/>
  <c r="N7" i="13"/>
  <c r="O7" i="13"/>
  <c r="M22" i="13"/>
  <c r="N22" i="13"/>
  <c r="O22" i="13"/>
  <c r="M20" i="13"/>
  <c r="N20" i="13"/>
  <c r="O20" i="13"/>
  <c r="M17" i="13"/>
  <c r="N17" i="13"/>
  <c r="O17" i="13"/>
  <c r="M15" i="13"/>
  <c r="N15" i="13"/>
  <c r="O15" i="13"/>
  <c r="M12" i="13"/>
  <c r="N12" i="13"/>
  <c r="O12" i="13"/>
  <c r="M21" i="13"/>
  <c r="N21" i="13"/>
  <c r="O21" i="13"/>
  <c r="M18" i="13"/>
  <c r="N18" i="13"/>
  <c r="O18" i="13"/>
  <c r="M24" i="13"/>
  <c r="N24" i="13"/>
  <c r="O24" i="13"/>
  <c r="M23" i="13"/>
  <c r="N23" i="13"/>
  <c r="O23" i="13"/>
  <c r="M25" i="13"/>
  <c r="N25" i="13"/>
  <c r="O25" i="13"/>
  <c r="M26" i="13"/>
  <c r="N26" i="13"/>
  <c r="O26" i="13"/>
  <c r="M27" i="13"/>
  <c r="N27" i="13"/>
  <c r="O27" i="13"/>
  <c r="O2" i="13"/>
  <c r="N2" i="13"/>
  <c r="M2" i="13"/>
  <c r="N4" i="12"/>
  <c r="O4" i="12"/>
  <c r="P4" i="12"/>
  <c r="N12" i="12"/>
  <c r="O12" i="12"/>
  <c r="P12" i="12"/>
  <c r="N2" i="12"/>
  <c r="O2" i="12"/>
  <c r="P2" i="12"/>
  <c r="N5" i="12"/>
  <c r="O5" i="12"/>
  <c r="P5" i="12"/>
  <c r="N7" i="12"/>
  <c r="O7" i="12"/>
  <c r="P7" i="12"/>
  <c r="N8" i="12"/>
  <c r="O8" i="12"/>
  <c r="P8" i="12"/>
  <c r="N16" i="12"/>
  <c r="O16" i="12"/>
  <c r="P16" i="12"/>
  <c r="N10" i="12"/>
  <c r="O10" i="12"/>
  <c r="P10" i="12"/>
  <c r="N6" i="12"/>
  <c r="O6" i="12"/>
  <c r="P6" i="12"/>
  <c r="N9" i="12"/>
  <c r="O9" i="12"/>
  <c r="P9" i="12"/>
  <c r="N15" i="12"/>
  <c r="O15" i="12"/>
  <c r="P15" i="12"/>
  <c r="N34" i="12"/>
  <c r="O34" i="12"/>
  <c r="P34" i="12"/>
  <c r="N23" i="12"/>
  <c r="O23" i="12"/>
  <c r="P23" i="12"/>
  <c r="N24" i="12"/>
  <c r="O24" i="12"/>
  <c r="P24" i="12"/>
  <c r="N11" i="12"/>
  <c r="O11" i="12"/>
  <c r="P11" i="12"/>
  <c r="N14" i="12"/>
  <c r="O14" i="12"/>
  <c r="P14" i="12"/>
  <c r="N19" i="12"/>
  <c r="O19" i="12"/>
  <c r="P19" i="12"/>
  <c r="N17" i="12"/>
  <c r="O17" i="12"/>
  <c r="P17" i="12"/>
  <c r="N13" i="12"/>
  <c r="O13" i="12"/>
  <c r="P13" i="12"/>
  <c r="N18" i="12"/>
  <c r="O18" i="12"/>
  <c r="P18" i="12"/>
  <c r="N31" i="12"/>
  <c r="O31" i="12"/>
  <c r="P31" i="12"/>
  <c r="N21" i="12"/>
  <c r="O21" i="12"/>
  <c r="P21" i="12"/>
  <c r="N22" i="12"/>
  <c r="O22" i="12"/>
  <c r="P22" i="12"/>
  <c r="N29" i="12"/>
  <c r="O29" i="12"/>
  <c r="P29" i="12"/>
  <c r="N32" i="12"/>
  <c r="O32" i="12"/>
  <c r="P32" i="12"/>
  <c r="N27" i="12"/>
  <c r="O27" i="12"/>
  <c r="P27" i="12"/>
  <c r="N33" i="12"/>
  <c r="O33" i="12"/>
  <c r="P33" i="12"/>
  <c r="N25" i="12"/>
  <c r="O25" i="12"/>
  <c r="P25" i="12"/>
  <c r="N30" i="12"/>
  <c r="O30" i="12"/>
  <c r="P30" i="12"/>
  <c r="N26" i="12"/>
  <c r="O26" i="12"/>
  <c r="P26" i="12"/>
  <c r="N28" i="12"/>
  <c r="O28" i="12"/>
  <c r="P28" i="12"/>
  <c r="N35" i="12"/>
  <c r="O35" i="12"/>
  <c r="P35" i="12"/>
  <c r="N36" i="12"/>
  <c r="O36" i="12"/>
  <c r="P36" i="12"/>
  <c r="N37" i="12"/>
  <c r="O37" i="12"/>
  <c r="P37" i="12"/>
  <c r="P3" i="12"/>
  <c r="O3" i="12"/>
  <c r="N3" i="12"/>
  <c r="M4" i="11"/>
  <c r="N4" i="11"/>
  <c r="O4" i="11"/>
  <c r="M2" i="11"/>
  <c r="N2" i="11"/>
  <c r="O2" i="11"/>
  <c r="M7" i="11"/>
  <c r="N7" i="11"/>
  <c r="O7" i="11"/>
  <c r="M6" i="11"/>
  <c r="N6" i="11"/>
  <c r="O6" i="11"/>
  <c r="M11" i="11"/>
  <c r="N11" i="11"/>
  <c r="O11" i="11"/>
  <c r="M17" i="11"/>
  <c r="N17" i="11"/>
  <c r="O17" i="11"/>
  <c r="M10" i="11"/>
  <c r="N10" i="11"/>
  <c r="O10" i="11"/>
  <c r="M8" i="11"/>
  <c r="N8" i="11"/>
  <c r="O8" i="11"/>
  <c r="M5" i="11"/>
  <c r="N5" i="11"/>
  <c r="O5" i="11"/>
  <c r="M9" i="11"/>
  <c r="N9" i="11"/>
  <c r="O9" i="11"/>
  <c r="M28" i="11"/>
  <c r="N28" i="11"/>
  <c r="O28" i="11"/>
  <c r="M16" i="11"/>
  <c r="N16" i="11"/>
  <c r="O16" i="11"/>
  <c r="M29" i="11"/>
  <c r="N29" i="11"/>
  <c r="O29" i="11"/>
  <c r="M12" i="11"/>
  <c r="N12" i="11"/>
  <c r="O12" i="11"/>
  <c r="M13" i="11"/>
  <c r="N13" i="11"/>
  <c r="O13" i="11"/>
  <c r="M14" i="11"/>
  <c r="N14" i="11"/>
  <c r="O14" i="11"/>
  <c r="M21" i="11"/>
  <c r="N21" i="11"/>
  <c r="O21" i="11"/>
  <c r="M23" i="11"/>
  <c r="N23" i="11"/>
  <c r="O23" i="11"/>
  <c r="M25" i="11"/>
  <c r="N25" i="11"/>
  <c r="O25" i="11"/>
  <c r="M26" i="11"/>
  <c r="N26" i="11"/>
  <c r="O26" i="11"/>
  <c r="M24" i="11"/>
  <c r="N24" i="11"/>
  <c r="O24" i="11"/>
  <c r="M27" i="11"/>
  <c r="N27" i="11"/>
  <c r="O27" i="11"/>
  <c r="M20" i="11"/>
  <c r="N20" i="11"/>
  <c r="O20" i="11"/>
  <c r="M19" i="11"/>
  <c r="N19" i="11"/>
  <c r="O19" i="11"/>
  <c r="M22" i="11"/>
  <c r="N22" i="11"/>
  <c r="O22" i="11"/>
  <c r="M15" i="11"/>
  <c r="N15" i="11"/>
  <c r="O15" i="11"/>
  <c r="M30" i="11"/>
  <c r="N30" i="11"/>
  <c r="O30" i="11"/>
  <c r="M18" i="11"/>
  <c r="N18" i="11"/>
  <c r="O18" i="11"/>
  <c r="O3" i="11"/>
  <c r="N3" i="11"/>
  <c r="M3" i="11"/>
  <c r="M5" i="10"/>
  <c r="N5" i="10"/>
  <c r="O5" i="10"/>
  <c r="M2" i="10"/>
  <c r="N2" i="10"/>
  <c r="O2" i="10"/>
  <c r="M16" i="10"/>
  <c r="N16" i="10"/>
  <c r="O16" i="10"/>
  <c r="M8" i="10"/>
  <c r="N8" i="10"/>
  <c r="O8" i="10"/>
  <c r="M4" i="10"/>
  <c r="N4" i="10"/>
  <c r="O4" i="10"/>
  <c r="M6" i="10"/>
  <c r="N6" i="10"/>
  <c r="O6" i="10"/>
  <c r="M11" i="10"/>
  <c r="N11" i="10"/>
  <c r="O11" i="10"/>
  <c r="M9" i="10"/>
  <c r="N9" i="10"/>
  <c r="O9" i="10"/>
  <c r="M24" i="10"/>
  <c r="N24" i="10"/>
  <c r="O24" i="10"/>
  <c r="M22" i="10"/>
  <c r="N22" i="10"/>
  <c r="O22" i="10"/>
  <c r="M10" i="10"/>
  <c r="N10" i="10"/>
  <c r="O10" i="10"/>
  <c r="M19" i="10"/>
  <c r="N19" i="10"/>
  <c r="O19" i="10"/>
  <c r="M13" i="10"/>
  <c r="N13" i="10"/>
  <c r="O13" i="10"/>
  <c r="M7" i="10"/>
  <c r="N7" i="10"/>
  <c r="O7" i="10"/>
  <c r="M12" i="10"/>
  <c r="N12" i="10"/>
  <c r="O12" i="10"/>
  <c r="M15" i="10"/>
  <c r="N15" i="10"/>
  <c r="O15" i="10"/>
  <c r="M14" i="10"/>
  <c r="N14" i="10"/>
  <c r="O14" i="10"/>
  <c r="M17" i="10"/>
  <c r="N17" i="10"/>
  <c r="O17" i="10"/>
  <c r="M33" i="10"/>
  <c r="N33" i="10"/>
  <c r="O33" i="10"/>
  <c r="M35" i="10"/>
  <c r="N35" i="10"/>
  <c r="O35" i="10"/>
  <c r="M26" i="10"/>
  <c r="N26" i="10"/>
  <c r="O26" i="10"/>
  <c r="M36" i="10"/>
  <c r="N36" i="10"/>
  <c r="O36" i="10"/>
  <c r="M25" i="10"/>
  <c r="N25" i="10"/>
  <c r="O25" i="10"/>
  <c r="M28" i="10"/>
  <c r="N28" i="10"/>
  <c r="O28" i="10"/>
  <c r="M23" i="10"/>
  <c r="N23" i="10"/>
  <c r="O23" i="10"/>
  <c r="M29" i="10"/>
  <c r="N29" i="10"/>
  <c r="O29" i="10"/>
  <c r="M34" i="10"/>
  <c r="N34" i="10"/>
  <c r="O34" i="10"/>
  <c r="M27" i="10"/>
  <c r="N27" i="10"/>
  <c r="O27" i="10"/>
  <c r="M21" i="10"/>
  <c r="N21" i="10"/>
  <c r="O21" i="10"/>
  <c r="M31" i="10"/>
  <c r="N31" i="10"/>
  <c r="O31" i="10"/>
  <c r="M18" i="10"/>
  <c r="N18" i="10"/>
  <c r="O18" i="10"/>
  <c r="M37" i="10"/>
  <c r="N37" i="10"/>
  <c r="O37" i="10"/>
  <c r="M32" i="10"/>
  <c r="N32" i="10"/>
  <c r="O32" i="10"/>
  <c r="M30" i="10"/>
  <c r="N30" i="10"/>
  <c r="O30" i="10"/>
  <c r="M38" i="10"/>
  <c r="N38" i="10"/>
  <c r="O38" i="10"/>
  <c r="M39" i="10"/>
  <c r="N39" i="10"/>
  <c r="O39" i="10"/>
  <c r="M40" i="10"/>
  <c r="N40" i="10"/>
  <c r="O40" i="10"/>
  <c r="M41" i="10"/>
  <c r="N41" i="10"/>
  <c r="O41" i="10"/>
  <c r="O3" i="10"/>
  <c r="N3" i="10"/>
  <c r="M3" i="10"/>
  <c r="H3" i="14"/>
  <c r="H8" i="14"/>
  <c r="H6" i="14"/>
  <c r="H5" i="14"/>
  <c r="H9" i="14"/>
  <c r="H11" i="14"/>
  <c r="H10" i="14"/>
  <c r="H4" i="14"/>
  <c r="H7" i="14"/>
  <c r="H12" i="14"/>
  <c r="H2" i="14"/>
  <c r="N6" i="9"/>
  <c r="O6" i="9"/>
  <c r="P6" i="9"/>
  <c r="N2" i="9"/>
  <c r="O2" i="9"/>
  <c r="P2" i="9"/>
  <c r="N25" i="9"/>
  <c r="O25" i="9"/>
  <c r="P25" i="9"/>
  <c r="N8" i="9"/>
  <c r="O8" i="9"/>
  <c r="P8" i="9"/>
  <c r="N3" i="9"/>
  <c r="O3" i="9"/>
  <c r="P3" i="9"/>
  <c r="N5" i="9"/>
  <c r="O5" i="9"/>
  <c r="P5" i="9"/>
  <c r="N13" i="9"/>
  <c r="O13" i="9"/>
  <c r="P13" i="9"/>
  <c r="N21" i="9"/>
  <c r="O21" i="9"/>
  <c r="P21" i="9"/>
  <c r="N18" i="9"/>
  <c r="O18" i="9"/>
  <c r="P18" i="9"/>
  <c r="N17" i="9"/>
  <c r="O17" i="9"/>
  <c r="P17" i="9"/>
  <c r="N20" i="9"/>
  <c r="O20" i="9"/>
  <c r="P20" i="9"/>
  <c r="N9" i="9"/>
  <c r="O9" i="9"/>
  <c r="P9" i="9"/>
  <c r="N14" i="9"/>
  <c r="O14" i="9"/>
  <c r="P14" i="9"/>
  <c r="N11" i="9"/>
  <c r="O11" i="9"/>
  <c r="P11" i="9"/>
  <c r="N7" i="9"/>
  <c r="O7" i="9"/>
  <c r="P7" i="9"/>
  <c r="N19" i="9"/>
  <c r="O19" i="9"/>
  <c r="P19" i="9"/>
  <c r="N10" i="9"/>
  <c r="O10" i="9"/>
  <c r="P10" i="9"/>
  <c r="N30" i="9"/>
  <c r="O30" i="9"/>
  <c r="P30" i="9"/>
  <c r="N16" i="9"/>
  <c r="O16" i="9"/>
  <c r="P16" i="9"/>
  <c r="N23" i="9"/>
  <c r="O23" i="9"/>
  <c r="P23" i="9"/>
  <c r="N26" i="9"/>
  <c r="O26" i="9"/>
  <c r="P26" i="9"/>
  <c r="N22" i="9"/>
  <c r="O22" i="9"/>
  <c r="P22" i="9"/>
  <c r="N29" i="9"/>
  <c r="O29" i="9"/>
  <c r="P29" i="9"/>
  <c r="N27" i="9"/>
  <c r="O27" i="9"/>
  <c r="P27" i="9"/>
  <c r="N12" i="9"/>
  <c r="O12" i="9"/>
  <c r="P12" i="9"/>
  <c r="N28" i="9"/>
  <c r="O28" i="9"/>
  <c r="P28" i="9"/>
  <c r="N24" i="9"/>
  <c r="O24" i="9"/>
  <c r="P24" i="9"/>
  <c r="N32" i="9"/>
  <c r="O32" i="9"/>
  <c r="P32" i="9"/>
  <c r="N31" i="9"/>
  <c r="O31" i="9"/>
  <c r="P31" i="9"/>
  <c r="N33" i="9"/>
  <c r="O33" i="9"/>
  <c r="P33" i="9"/>
  <c r="P4" i="9"/>
  <c r="O4" i="9"/>
  <c r="N4" i="9"/>
  <c r="F3" i="14"/>
  <c r="G3" i="14"/>
  <c r="F8" i="14"/>
  <c r="G8" i="14"/>
  <c r="F6" i="14"/>
  <c r="G6" i="14"/>
  <c r="F5" i="14"/>
  <c r="G5" i="14"/>
  <c r="F9" i="14"/>
  <c r="G9" i="14"/>
  <c r="F11" i="14"/>
  <c r="G11" i="14"/>
  <c r="F10" i="14"/>
  <c r="G10" i="14"/>
  <c r="F4" i="14"/>
  <c r="G4" i="14"/>
  <c r="F7" i="14"/>
  <c r="G7" i="14"/>
  <c r="F12" i="14"/>
  <c r="G12" i="14"/>
  <c r="G2" i="14"/>
  <c r="F2" i="14"/>
  <c r="F6" i="8"/>
  <c r="G6" i="8"/>
  <c r="H6" i="8"/>
  <c r="F4" i="8"/>
  <c r="G4" i="8"/>
  <c r="H4" i="8"/>
  <c r="F3" i="8"/>
  <c r="G3" i="8"/>
  <c r="H3" i="8"/>
  <c r="F5" i="8"/>
  <c r="G5" i="8"/>
  <c r="H5" i="8"/>
  <c r="F15" i="8"/>
  <c r="G15" i="8"/>
  <c r="H15" i="8"/>
  <c r="F10" i="8"/>
  <c r="G10" i="8"/>
  <c r="H10" i="8"/>
  <c r="F19" i="8"/>
  <c r="G19" i="8"/>
  <c r="H19" i="8"/>
  <c r="F7" i="8"/>
  <c r="G7" i="8"/>
  <c r="H7" i="8"/>
  <c r="F11" i="8"/>
  <c r="G11" i="8"/>
  <c r="H11" i="8"/>
  <c r="F20" i="8"/>
  <c r="G20" i="8"/>
  <c r="H20" i="8"/>
  <c r="F8" i="8"/>
  <c r="G8" i="8"/>
  <c r="H8" i="8"/>
  <c r="F16" i="8"/>
  <c r="G16" i="8"/>
  <c r="H16" i="8"/>
  <c r="F24" i="8"/>
  <c r="G24" i="8"/>
  <c r="H24" i="8"/>
  <c r="F13" i="8"/>
  <c r="G13" i="8"/>
  <c r="H13" i="8"/>
  <c r="F17" i="8"/>
  <c r="G17" i="8"/>
  <c r="H17" i="8"/>
  <c r="F21" i="8"/>
  <c r="G21" i="8"/>
  <c r="H21" i="8"/>
  <c r="F18" i="8"/>
  <c r="G18" i="8"/>
  <c r="H18" i="8"/>
  <c r="F22" i="8"/>
  <c r="G22" i="8"/>
  <c r="H22" i="8"/>
  <c r="F12" i="8"/>
  <c r="G12" i="8"/>
  <c r="H12" i="8"/>
  <c r="F23" i="8"/>
  <c r="G23" i="8"/>
  <c r="H23" i="8"/>
  <c r="F25" i="8"/>
  <c r="G25" i="8"/>
  <c r="H25" i="8"/>
  <c r="F26" i="8"/>
  <c r="G26" i="8"/>
  <c r="H26" i="8"/>
  <c r="H2" i="8"/>
  <c r="G2" i="8"/>
  <c r="F2" i="8"/>
  <c r="F4" i="7"/>
  <c r="G4" i="7"/>
  <c r="H4" i="7"/>
  <c r="F5" i="7"/>
  <c r="G5" i="7"/>
  <c r="H5" i="7"/>
  <c r="F3" i="7"/>
  <c r="G3" i="7"/>
  <c r="H3" i="7"/>
  <c r="F6" i="7"/>
  <c r="G6" i="7"/>
  <c r="H6" i="7"/>
  <c r="F8" i="7"/>
  <c r="G8" i="7"/>
  <c r="H8" i="7"/>
  <c r="F22" i="7"/>
  <c r="G22" i="7"/>
  <c r="H22" i="7"/>
  <c r="F7" i="7"/>
  <c r="G7" i="7"/>
  <c r="H7" i="7"/>
  <c r="F12" i="7"/>
  <c r="G12" i="7"/>
  <c r="H12" i="7"/>
  <c r="F9" i="7"/>
  <c r="G9" i="7"/>
  <c r="H9" i="7"/>
  <c r="F21" i="7"/>
  <c r="G21" i="7"/>
  <c r="H21" i="7"/>
  <c r="F11" i="7"/>
  <c r="G11" i="7"/>
  <c r="H11" i="7"/>
  <c r="F19" i="7"/>
  <c r="G19" i="7"/>
  <c r="H19" i="7"/>
  <c r="F17" i="7"/>
  <c r="G17" i="7"/>
  <c r="H17" i="7"/>
  <c r="F15" i="7"/>
  <c r="G15" i="7"/>
  <c r="H15" i="7"/>
  <c r="F24" i="7"/>
  <c r="G24" i="7"/>
  <c r="H24" i="7"/>
  <c r="F25" i="7"/>
  <c r="G25" i="7"/>
  <c r="H25" i="7"/>
  <c r="F13" i="7"/>
  <c r="G13" i="7"/>
  <c r="H13" i="7"/>
  <c r="F10" i="7"/>
  <c r="G10" i="7"/>
  <c r="H10" i="7"/>
  <c r="F28" i="7"/>
  <c r="G28" i="7"/>
  <c r="H28" i="7"/>
  <c r="F14" i="7"/>
  <c r="G14" i="7"/>
  <c r="H14" i="7"/>
  <c r="F23" i="7"/>
  <c r="G23" i="7"/>
  <c r="H23" i="7"/>
  <c r="F18" i="7"/>
  <c r="G18" i="7"/>
  <c r="H18" i="7"/>
  <c r="F26" i="7"/>
  <c r="G26" i="7"/>
  <c r="H26" i="7"/>
  <c r="F27" i="7"/>
  <c r="G27" i="7"/>
  <c r="H27" i="7"/>
  <c r="H2" i="7"/>
  <c r="G2" i="7"/>
  <c r="F2" i="7"/>
  <c r="K7" i="6"/>
  <c r="L7" i="6"/>
  <c r="M7" i="6"/>
  <c r="K3" i="6"/>
  <c r="L3" i="6"/>
  <c r="M3" i="6"/>
  <c r="K11" i="6"/>
  <c r="L11" i="6"/>
  <c r="M11" i="6"/>
  <c r="K12" i="6"/>
  <c r="L12" i="6"/>
  <c r="M12" i="6"/>
  <c r="K20" i="6"/>
  <c r="L20" i="6"/>
  <c r="M20" i="6"/>
  <c r="K8" i="6"/>
  <c r="L8" i="6"/>
  <c r="M8" i="6"/>
  <c r="K4" i="6"/>
  <c r="L4" i="6"/>
  <c r="M4" i="6"/>
  <c r="K2" i="6"/>
  <c r="L2" i="6"/>
  <c r="M2" i="6"/>
  <c r="K5" i="6"/>
  <c r="L5" i="6"/>
  <c r="M5" i="6"/>
  <c r="K13" i="6"/>
  <c r="L13" i="6"/>
  <c r="M13" i="6"/>
  <c r="K14" i="6"/>
  <c r="L14" i="6"/>
  <c r="M14" i="6"/>
  <c r="K18" i="6"/>
  <c r="L18" i="6"/>
  <c r="M18" i="6"/>
  <c r="K22" i="6"/>
  <c r="L22" i="6"/>
  <c r="M22" i="6"/>
  <c r="K23" i="6"/>
  <c r="L23" i="6"/>
  <c r="M23" i="6"/>
  <c r="K19" i="6"/>
  <c r="L19" i="6"/>
  <c r="M19" i="6"/>
  <c r="K9" i="6"/>
  <c r="L9" i="6"/>
  <c r="M9" i="6"/>
  <c r="K25" i="6"/>
  <c r="L25" i="6"/>
  <c r="M25" i="6"/>
  <c r="K21" i="6"/>
  <c r="L21" i="6"/>
  <c r="M21" i="6"/>
  <c r="K26" i="6"/>
  <c r="L26" i="6"/>
  <c r="M26" i="6"/>
  <c r="K16" i="6"/>
  <c r="L16" i="6"/>
  <c r="M16" i="6"/>
  <c r="K15" i="6"/>
  <c r="L15" i="6"/>
  <c r="M15" i="6"/>
  <c r="K17" i="6"/>
  <c r="L17" i="6"/>
  <c r="M17" i="6"/>
  <c r="K28" i="6"/>
  <c r="L28" i="6"/>
  <c r="M28" i="6"/>
  <c r="K10" i="6"/>
  <c r="L10" i="6"/>
  <c r="M10" i="6"/>
  <c r="K24" i="6"/>
  <c r="L24" i="6"/>
  <c r="M24" i="6"/>
  <c r="K27" i="6"/>
  <c r="L27" i="6"/>
  <c r="M27" i="6"/>
  <c r="M6" i="6"/>
  <c r="L6" i="6"/>
  <c r="K6" i="6"/>
  <c r="J3" i="5"/>
  <c r="K3" i="5"/>
  <c r="L3" i="5"/>
  <c r="J4" i="5"/>
  <c r="K4" i="5"/>
  <c r="L4" i="5"/>
  <c r="J6" i="5"/>
  <c r="K6" i="5"/>
  <c r="L6" i="5"/>
  <c r="J7" i="5"/>
  <c r="K7" i="5"/>
  <c r="L7" i="5"/>
  <c r="J13" i="5"/>
  <c r="K13" i="5"/>
  <c r="L13" i="5"/>
  <c r="J10" i="5"/>
  <c r="K10" i="5"/>
  <c r="L10" i="5"/>
  <c r="J14" i="5"/>
  <c r="K14" i="5"/>
  <c r="L14" i="5"/>
  <c r="J19" i="5"/>
  <c r="K19" i="5"/>
  <c r="L19" i="5"/>
  <c r="J15" i="5"/>
  <c r="K15" i="5"/>
  <c r="L15" i="5"/>
  <c r="J22" i="5"/>
  <c r="K22" i="5"/>
  <c r="L22" i="5"/>
  <c r="J18" i="5"/>
  <c r="K18" i="5"/>
  <c r="L18" i="5"/>
  <c r="J8" i="5"/>
  <c r="K8" i="5"/>
  <c r="L8" i="5"/>
  <c r="J17" i="5"/>
  <c r="K17" i="5"/>
  <c r="L17" i="5"/>
  <c r="J12" i="5"/>
  <c r="K12" i="5"/>
  <c r="L12" i="5"/>
  <c r="J5" i="5"/>
  <c r="K5" i="5"/>
  <c r="L5" i="5"/>
  <c r="J41" i="5"/>
  <c r="K41" i="5"/>
  <c r="L41" i="5"/>
  <c r="J11" i="5"/>
  <c r="K11" i="5"/>
  <c r="L11" i="5"/>
  <c r="J9" i="5"/>
  <c r="K9" i="5"/>
  <c r="L9" i="5"/>
  <c r="J16" i="5"/>
  <c r="K16" i="5"/>
  <c r="L16" i="5"/>
  <c r="J24" i="5"/>
  <c r="K24" i="5"/>
  <c r="L24" i="5"/>
  <c r="J21" i="5"/>
  <c r="K21" i="5"/>
  <c r="L21" i="5"/>
  <c r="J28" i="5"/>
  <c r="K28" i="5"/>
  <c r="L28" i="5"/>
  <c r="J27" i="5"/>
  <c r="K27" i="5"/>
  <c r="L27" i="5"/>
  <c r="J44" i="5"/>
  <c r="K44" i="5"/>
  <c r="L44" i="5"/>
  <c r="J32" i="5"/>
  <c r="K32" i="5"/>
  <c r="L32" i="5"/>
  <c r="J42" i="5"/>
  <c r="K42" i="5"/>
  <c r="L42" i="5"/>
  <c r="J45" i="5"/>
  <c r="K45" i="5"/>
  <c r="L45" i="5"/>
  <c r="J31" i="5"/>
  <c r="K31" i="5"/>
  <c r="L31" i="5"/>
  <c r="J23" i="5"/>
  <c r="K23" i="5"/>
  <c r="L23" i="5"/>
  <c r="J33" i="5"/>
  <c r="K33" i="5"/>
  <c r="L33" i="5"/>
  <c r="J43" i="5"/>
  <c r="K43" i="5"/>
  <c r="L43" i="5"/>
  <c r="J46" i="5"/>
  <c r="K46" i="5"/>
  <c r="L46" i="5"/>
  <c r="J30" i="5"/>
  <c r="K30" i="5"/>
  <c r="L30" i="5"/>
  <c r="J26" i="5"/>
  <c r="K26" i="5"/>
  <c r="L26" i="5"/>
  <c r="J47" i="5"/>
  <c r="K47" i="5"/>
  <c r="L47" i="5"/>
  <c r="J34" i="5"/>
  <c r="K34" i="5"/>
  <c r="L34" i="5"/>
  <c r="J37" i="5"/>
  <c r="K37" i="5"/>
  <c r="L37" i="5"/>
  <c r="J40" i="5"/>
  <c r="K40" i="5"/>
  <c r="L40" i="5"/>
  <c r="J29" i="5"/>
  <c r="K29" i="5"/>
  <c r="L29" i="5"/>
  <c r="J20" i="5"/>
  <c r="K20" i="5"/>
  <c r="L20" i="5"/>
  <c r="J39" i="5"/>
  <c r="K39" i="5"/>
  <c r="L39" i="5"/>
  <c r="J48" i="5"/>
  <c r="K48" i="5"/>
  <c r="L48" i="5"/>
  <c r="J49" i="5"/>
  <c r="K49" i="5"/>
  <c r="L49" i="5"/>
  <c r="J38" i="5"/>
  <c r="K38" i="5"/>
  <c r="L38" i="5"/>
  <c r="J35" i="5"/>
  <c r="K35" i="5"/>
  <c r="L35" i="5"/>
  <c r="J36" i="5"/>
  <c r="K36" i="5"/>
  <c r="L36" i="5"/>
  <c r="L2" i="5"/>
  <c r="K2" i="5"/>
  <c r="J2" i="5"/>
  <c r="J3" i="4"/>
  <c r="K3" i="4"/>
  <c r="L3" i="4"/>
  <c r="J6" i="4"/>
  <c r="K6" i="4"/>
  <c r="L6" i="4"/>
  <c r="J16" i="4"/>
  <c r="K16" i="4"/>
  <c r="L16" i="4"/>
  <c r="J19" i="4"/>
  <c r="K19" i="4"/>
  <c r="L19" i="4"/>
  <c r="J24" i="4"/>
  <c r="K24" i="4"/>
  <c r="L24" i="4"/>
  <c r="J11" i="4"/>
  <c r="K11" i="4"/>
  <c r="L11" i="4"/>
  <c r="J4" i="4"/>
  <c r="K4" i="4"/>
  <c r="L4" i="4"/>
  <c r="J9" i="4"/>
  <c r="K9" i="4"/>
  <c r="L9" i="4"/>
  <c r="J26" i="4"/>
  <c r="K26" i="4"/>
  <c r="L26" i="4"/>
  <c r="J13" i="4"/>
  <c r="K13" i="4"/>
  <c r="L13" i="4"/>
  <c r="J7" i="4"/>
  <c r="K7" i="4"/>
  <c r="L7" i="4"/>
  <c r="J23" i="4"/>
  <c r="K23" i="4"/>
  <c r="L23" i="4"/>
  <c r="J21" i="4"/>
  <c r="K21" i="4"/>
  <c r="L21" i="4"/>
  <c r="J10" i="4"/>
  <c r="K10" i="4"/>
  <c r="L10" i="4"/>
  <c r="J8" i="4"/>
  <c r="K8" i="4"/>
  <c r="L8" i="4"/>
  <c r="J5" i="4"/>
  <c r="K5" i="4"/>
  <c r="L5" i="4"/>
  <c r="J20" i="4"/>
  <c r="K20" i="4"/>
  <c r="L20" i="4"/>
  <c r="J18" i="4"/>
  <c r="K18" i="4"/>
  <c r="L18" i="4"/>
  <c r="J22" i="4"/>
  <c r="K22" i="4"/>
  <c r="L22" i="4"/>
  <c r="J25" i="4"/>
  <c r="K25" i="4"/>
  <c r="L25" i="4"/>
  <c r="J15" i="4"/>
  <c r="K15" i="4"/>
  <c r="L15" i="4"/>
  <c r="J17" i="4"/>
  <c r="K17" i="4"/>
  <c r="L17" i="4"/>
  <c r="L2" i="4"/>
  <c r="K2" i="4"/>
  <c r="J2" i="4"/>
  <c r="N3" i="3"/>
  <c r="N8" i="3"/>
  <c r="N6" i="3"/>
  <c r="N15" i="3"/>
  <c r="N13" i="3"/>
  <c r="N4" i="3"/>
  <c r="N5" i="3"/>
  <c r="N7" i="3"/>
  <c r="N14" i="3"/>
  <c r="N9" i="3"/>
  <c r="N10" i="3"/>
  <c r="N16" i="3"/>
  <c r="N17" i="3"/>
  <c r="N11" i="3"/>
  <c r="N18" i="3"/>
  <c r="N12" i="3"/>
  <c r="N2" i="3"/>
  <c r="M3" i="3"/>
  <c r="M8" i="3"/>
  <c r="M6" i="3"/>
  <c r="M15" i="3"/>
  <c r="M13" i="3"/>
  <c r="M4" i="3"/>
  <c r="M5" i="3"/>
  <c r="M7" i="3"/>
  <c r="M14" i="3"/>
  <c r="M9" i="3"/>
  <c r="M10" i="3"/>
  <c r="M16" i="3"/>
  <c r="M17" i="3"/>
  <c r="M11" i="3"/>
  <c r="M18" i="3"/>
  <c r="M12" i="3"/>
  <c r="M2" i="3"/>
  <c r="L3" i="3"/>
  <c r="L8" i="3"/>
  <c r="L6" i="3"/>
  <c r="L15" i="3"/>
  <c r="L13" i="3"/>
  <c r="L4" i="3"/>
  <c r="L5" i="3"/>
  <c r="L7" i="3"/>
  <c r="L14" i="3"/>
  <c r="L9" i="3"/>
  <c r="L10" i="3"/>
  <c r="L16" i="3"/>
  <c r="L17" i="3"/>
  <c r="L11" i="3"/>
  <c r="L18" i="3"/>
  <c r="L12" i="3"/>
  <c r="L2" i="3"/>
  <c r="L9" i="13"/>
  <c r="L5" i="13"/>
  <c r="L4" i="13"/>
  <c r="L8" i="13"/>
  <c r="L3" i="13"/>
  <c r="L11" i="13"/>
  <c r="L10" i="13"/>
  <c r="L6" i="13"/>
  <c r="L16" i="13"/>
  <c r="L19" i="13"/>
  <c r="L7" i="13"/>
  <c r="L22" i="13"/>
  <c r="L20" i="13"/>
  <c r="L17" i="13"/>
  <c r="L15" i="13"/>
  <c r="L12" i="13"/>
  <c r="L21" i="13"/>
  <c r="L18" i="13"/>
  <c r="L24" i="13"/>
  <c r="L23" i="13"/>
  <c r="L25" i="13"/>
  <c r="L26" i="13"/>
  <c r="L27" i="13"/>
  <c r="L2" i="13"/>
  <c r="L4" i="12"/>
  <c r="L12" i="12"/>
  <c r="L2" i="12"/>
  <c r="L5" i="12"/>
  <c r="L7" i="12"/>
  <c r="L8" i="12"/>
  <c r="L16" i="12"/>
  <c r="L10" i="12"/>
  <c r="L6" i="12"/>
  <c r="L9" i="12"/>
  <c r="L15" i="12"/>
  <c r="L34" i="12"/>
  <c r="L23" i="12"/>
  <c r="L24" i="12"/>
  <c r="L11" i="12"/>
  <c r="L14" i="12"/>
  <c r="L19" i="12"/>
  <c r="L17" i="12"/>
  <c r="L13" i="12"/>
  <c r="L18" i="12"/>
  <c r="L31" i="12"/>
  <c r="L21" i="12"/>
  <c r="L22" i="12"/>
  <c r="L29" i="12"/>
  <c r="L32" i="12"/>
  <c r="L27" i="12"/>
  <c r="L33" i="12"/>
  <c r="L25" i="12"/>
  <c r="L30" i="12"/>
  <c r="L26" i="12"/>
  <c r="L28" i="12"/>
  <c r="L35" i="12"/>
  <c r="L36" i="12"/>
  <c r="L37" i="12"/>
  <c r="L3" i="12"/>
  <c r="L4" i="11"/>
  <c r="L2" i="11"/>
  <c r="L7" i="11"/>
  <c r="L6" i="11"/>
  <c r="L11" i="11"/>
  <c r="L17" i="11"/>
  <c r="L10" i="11"/>
  <c r="L8" i="11"/>
  <c r="L5" i="11"/>
  <c r="L9" i="11"/>
  <c r="L28" i="11"/>
  <c r="L16" i="11"/>
  <c r="L29" i="11"/>
  <c r="L12" i="11"/>
  <c r="L13" i="11"/>
  <c r="L14" i="11"/>
  <c r="L21" i="11"/>
  <c r="L23" i="11"/>
  <c r="L25" i="11"/>
  <c r="L26" i="11"/>
  <c r="L24" i="11"/>
  <c r="L27" i="11"/>
  <c r="L20" i="11"/>
  <c r="L19" i="11"/>
  <c r="L22" i="11"/>
  <c r="L15" i="11"/>
  <c r="L30" i="11"/>
  <c r="L18" i="11"/>
  <c r="L3" i="11"/>
  <c r="L5" i="10"/>
  <c r="L2" i="10"/>
  <c r="L16" i="10"/>
  <c r="L8" i="10"/>
  <c r="L4" i="10"/>
  <c r="L6" i="10"/>
  <c r="L11" i="10"/>
  <c r="L9" i="10"/>
  <c r="L24" i="10"/>
  <c r="L22" i="10"/>
  <c r="L10" i="10"/>
  <c r="L19" i="10"/>
  <c r="L13" i="10"/>
  <c r="L7" i="10"/>
  <c r="L12" i="10"/>
  <c r="L15" i="10"/>
  <c r="L14" i="10"/>
  <c r="L17" i="10"/>
  <c r="L33" i="10"/>
  <c r="L35" i="10"/>
  <c r="L26" i="10"/>
  <c r="L36" i="10"/>
  <c r="L25" i="10"/>
  <c r="L28" i="10"/>
  <c r="L23" i="10"/>
  <c r="L29" i="10"/>
  <c r="L34" i="10"/>
  <c r="L27" i="10"/>
  <c r="L21" i="10"/>
  <c r="L31" i="10"/>
  <c r="L18" i="10"/>
  <c r="L37" i="10"/>
  <c r="L32" i="10"/>
  <c r="L30" i="10"/>
  <c r="L38" i="10"/>
  <c r="L39" i="10"/>
  <c r="L40" i="10"/>
  <c r="L41" i="10"/>
  <c r="L3" i="10"/>
  <c r="L6" i="9"/>
  <c r="L2" i="9"/>
  <c r="L25" i="9"/>
  <c r="L8" i="9"/>
  <c r="L3" i="9"/>
  <c r="L5" i="9"/>
  <c r="L13" i="9"/>
  <c r="L21" i="9"/>
  <c r="L18" i="9"/>
  <c r="L17" i="9"/>
  <c r="L20" i="9"/>
  <c r="L9" i="9"/>
  <c r="L14" i="9"/>
  <c r="L11" i="9"/>
  <c r="L7" i="9"/>
  <c r="L19" i="9"/>
  <c r="L10" i="9"/>
  <c r="L30" i="9"/>
  <c r="L16" i="9"/>
  <c r="L23" i="9"/>
  <c r="L26" i="9"/>
  <c r="L22" i="9"/>
  <c r="L29" i="9"/>
  <c r="L27" i="9"/>
  <c r="L12" i="9"/>
  <c r="L28" i="9"/>
  <c r="L24" i="9"/>
  <c r="L32" i="9"/>
  <c r="L31" i="9"/>
  <c r="L33" i="9"/>
  <c r="L4" i="9"/>
  <c r="I7" i="6"/>
  <c r="I3" i="6"/>
  <c r="I11" i="6"/>
  <c r="I12" i="6"/>
  <c r="I20" i="6"/>
  <c r="I8" i="6"/>
  <c r="I4" i="6"/>
  <c r="I2" i="6"/>
  <c r="I5" i="6"/>
  <c r="I13" i="6"/>
  <c r="I14" i="6"/>
  <c r="I18" i="6"/>
  <c r="I22" i="6"/>
  <c r="I23" i="6"/>
  <c r="I19" i="6"/>
  <c r="I9" i="6"/>
  <c r="I25" i="6"/>
  <c r="I21" i="6"/>
  <c r="I26" i="6"/>
  <c r="I16" i="6"/>
  <c r="I15" i="6"/>
  <c r="I17" i="6"/>
  <c r="I28" i="6"/>
  <c r="I10" i="6"/>
  <c r="I24" i="6"/>
  <c r="I27" i="6"/>
  <c r="I29" i="6"/>
  <c r="I6" i="6"/>
  <c r="I3" i="5"/>
  <c r="I4" i="5"/>
  <c r="I6" i="5"/>
  <c r="I7" i="5"/>
  <c r="I13" i="5"/>
  <c r="I10" i="5"/>
  <c r="I14" i="5"/>
  <c r="I19" i="5"/>
  <c r="I15" i="5"/>
  <c r="I22" i="5"/>
  <c r="I18" i="5"/>
  <c r="I8" i="5"/>
  <c r="I17" i="5"/>
  <c r="I12" i="5"/>
  <c r="I5" i="5"/>
  <c r="I41" i="5"/>
  <c r="I11" i="5"/>
  <c r="I9" i="5"/>
  <c r="I16" i="5"/>
  <c r="I24" i="5"/>
  <c r="I21" i="5"/>
  <c r="I28" i="5"/>
  <c r="I27" i="5"/>
  <c r="I44" i="5"/>
  <c r="I32" i="5"/>
  <c r="I42" i="5"/>
  <c r="I45" i="5"/>
  <c r="I31" i="5"/>
  <c r="I23" i="5"/>
  <c r="I33" i="5"/>
  <c r="I43" i="5"/>
  <c r="I46" i="5"/>
  <c r="I30" i="5"/>
  <c r="I26" i="5"/>
  <c r="I47" i="5"/>
  <c r="I34" i="5"/>
  <c r="I37" i="5"/>
  <c r="I40" i="5"/>
  <c r="I29" i="5"/>
  <c r="I20" i="5"/>
  <c r="I39" i="5"/>
  <c r="I48" i="5"/>
  <c r="I49" i="5"/>
  <c r="I38" i="5"/>
  <c r="I35" i="5"/>
  <c r="I36" i="5"/>
  <c r="I2" i="5"/>
  <c r="I3" i="4"/>
  <c r="I6" i="4"/>
  <c r="I16" i="4"/>
  <c r="I19" i="4"/>
  <c r="I24" i="4"/>
  <c r="I11" i="4"/>
  <c r="I4" i="4"/>
  <c r="I9" i="4"/>
  <c r="I26" i="4"/>
  <c r="I13" i="4"/>
  <c r="I7" i="4"/>
  <c r="I23" i="4"/>
  <c r="I21" i="4"/>
  <c r="I10" i="4"/>
  <c r="I8" i="4"/>
  <c r="I5" i="4"/>
  <c r="I20" i="4"/>
  <c r="I18" i="4"/>
  <c r="I22" i="4"/>
  <c r="I25" i="4"/>
  <c r="I15" i="4"/>
  <c r="I17" i="4"/>
  <c r="I2" i="4"/>
  <c r="K3" i="3"/>
  <c r="K8" i="3"/>
  <c r="K6" i="3"/>
  <c r="K15" i="3"/>
  <c r="K13" i="3"/>
  <c r="K4" i="3"/>
  <c r="K5" i="3"/>
  <c r="K7" i="3"/>
  <c r="K14" i="3"/>
  <c r="K9" i="3"/>
  <c r="K10" i="3"/>
  <c r="K16" i="3"/>
  <c r="K17" i="3"/>
  <c r="K11" i="3"/>
  <c r="K18" i="3"/>
  <c r="K12" i="3"/>
  <c r="K2" i="3"/>
  <c r="A25" i="8" l="1"/>
  <c r="A47" i="5"/>
  <c r="A23" i="8"/>
  <c r="A25" i="6"/>
  <c r="A28" i="7"/>
  <c r="A26" i="11"/>
  <c r="A42" i="5"/>
  <c r="A41" i="10"/>
  <c r="A48" i="5"/>
  <c r="A22" i="8"/>
  <c r="A32" i="12"/>
  <c r="A25" i="4"/>
  <c r="A29" i="9"/>
  <c r="A34" i="10"/>
  <c r="A39" i="5"/>
  <c r="A37" i="5"/>
  <c r="A32" i="10"/>
  <c r="A19" i="4"/>
  <c r="A31" i="10"/>
  <c r="A11" i="3"/>
  <c r="A20" i="11"/>
  <c r="A19" i="6"/>
  <c r="A22" i="9"/>
  <c r="A8" i="3"/>
  <c r="A14" i="8"/>
  <c r="A17" i="6"/>
  <c r="A16" i="6"/>
  <c r="A19" i="7"/>
  <c r="A11" i="8"/>
  <c r="A14" i="11"/>
  <c r="A12" i="4"/>
  <c r="A11" i="4"/>
  <c r="A11" i="6"/>
  <c r="A7" i="14"/>
  <c r="A23" i="5"/>
  <c r="A6" i="4"/>
  <c r="A11" i="7"/>
  <c r="A18" i="10"/>
  <c r="A10" i="7"/>
  <c r="A4" i="14"/>
  <c r="A16" i="10"/>
  <c r="A2" i="14"/>
  <c r="A12" i="10"/>
  <c r="A34" i="12"/>
  <c r="A40" i="10"/>
  <c r="A23" i="13"/>
  <c r="A25" i="13"/>
  <c r="A26" i="4"/>
  <c r="A36" i="10"/>
  <c r="A41" i="5"/>
  <c r="A10" i="14"/>
  <c r="A18" i="8"/>
  <c r="A22" i="4"/>
  <c r="A29" i="12"/>
  <c r="A25" i="7"/>
  <c r="A23" i="11"/>
  <c r="A21" i="13"/>
  <c r="A20" i="13"/>
  <c r="A20" i="4"/>
  <c r="A25" i="9"/>
  <c r="A12" i="3"/>
  <c r="A22" i="11"/>
  <c r="A21" i="11"/>
  <c r="A30" i="10"/>
  <c r="A18" i="4"/>
  <c r="A17" i="4"/>
  <c r="A19" i="11"/>
  <c r="A17" i="11"/>
  <c r="A24" i="12"/>
  <c r="A9" i="14"/>
  <c r="A20" i="7"/>
  <c r="A14" i="4"/>
  <c r="A29" i="5"/>
  <c r="A12" i="8"/>
  <c r="A18" i="7"/>
  <c r="A21" i="12"/>
  <c r="A27" i="5"/>
  <c r="A17" i="7"/>
  <c r="A16" i="7"/>
  <c r="A17" i="9"/>
  <c r="A13" i="11"/>
  <c r="A11" i="13"/>
  <c r="A10" i="13"/>
  <c r="A13" i="10"/>
  <c r="A30" i="11"/>
  <c r="A33" i="9"/>
  <c r="A27" i="11"/>
  <c r="A31" i="9"/>
  <c r="A44" i="5"/>
  <c r="A43" i="5"/>
  <c r="A23" i="7"/>
  <c r="A36" i="5"/>
  <c r="A23" i="9"/>
  <c r="A2" i="3"/>
  <c r="A26" i="7"/>
  <c r="A30" i="12"/>
  <c r="A27" i="9"/>
  <c r="A21" i="6"/>
  <c r="A32" i="5"/>
  <c r="A31" i="5"/>
  <c r="A25" i="5"/>
  <c r="A12" i="6"/>
  <c r="A8" i="8"/>
  <c r="A30" i="9"/>
  <c r="A19" i="13"/>
  <c r="A34" i="5"/>
  <c r="A14" i="7"/>
  <c r="A20" i="5"/>
  <c r="A8" i="9"/>
  <c r="A9" i="7"/>
  <c r="A14" i="10"/>
  <c r="A10" i="5"/>
  <c r="A5" i="9"/>
  <c r="A3" i="9"/>
  <c r="A39" i="10"/>
  <c r="A46" i="5"/>
  <c r="A27" i="7"/>
  <c r="A20" i="8"/>
  <c r="A33" i="10"/>
  <c r="A24" i="7"/>
  <c r="A18" i="13"/>
  <c r="A20" i="6"/>
  <c r="A26" i="12"/>
  <c r="A33" i="5"/>
  <c r="A15" i="13"/>
  <c r="A14" i="13"/>
  <c r="A13" i="8"/>
  <c r="A15" i="11"/>
  <c r="A7" i="3"/>
  <c r="A20" i="12"/>
  <c r="A9" i="8"/>
  <c r="A19" i="5"/>
  <c r="A13" i="5"/>
  <c r="A21" i="4"/>
  <c r="A28" i="9"/>
  <c r="A17" i="8"/>
  <c r="A16" i="13"/>
  <c r="A18" i="11"/>
  <c r="A16" i="4"/>
  <c r="A13" i="4"/>
  <c r="A13" i="13"/>
  <c r="A13" i="6"/>
  <c r="A23" i="10"/>
  <c r="A24" i="5"/>
  <c r="A15" i="9"/>
  <c r="A20" i="10"/>
  <c r="A16" i="12"/>
  <c r="A5" i="4"/>
  <c r="A5" i="6"/>
  <c r="A7" i="13"/>
  <c r="A3" i="6"/>
  <c r="A9" i="5"/>
  <c r="A8" i="5"/>
  <c r="A6" i="9"/>
  <c r="A7" i="10"/>
  <c r="A5" i="5"/>
  <c r="A4" i="5"/>
  <c r="A3" i="7"/>
  <c r="A2" i="5"/>
  <c r="A2" i="4"/>
  <c r="A10" i="4"/>
  <c r="A16" i="9"/>
  <c r="A22" i="10"/>
  <c r="A13" i="7"/>
  <c r="A8" i="6"/>
  <c r="A21" i="10"/>
  <c r="A12" i="7"/>
  <c r="A21" i="5"/>
  <c r="A15" i="12"/>
  <c r="A11" i="9"/>
  <c r="A10" i="9"/>
  <c r="A8" i="13"/>
  <c r="A4" i="3"/>
  <c r="A7" i="8"/>
  <c r="A13" i="12"/>
  <c r="A4" i="6"/>
  <c r="A9" i="9"/>
  <c r="A4" i="4"/>
  <c r="A14" i="5"/>
  <c r="A5" i="8"/>
  <c r="A10" i="12"/>
  <c r="A5" i="13"/>
  <c r="A4" i="8"/>
  <c r="A7" i="12"/>
  <c r="A3" i="8"/>
  <c r="A7" i="5"/>
  <c r="A8" i="10"/>
  <c r="A2" i="9"/>
  <c r="A5" i="7"/>
  <c r="A4" i="13"/>
  <c r="A3" i="5"/>
  <c r="A2" i="7"/>
  <c r="A2" i="10"/>
  <c r="A26" i="9"/>
  <c r="A21" i="9"/>
  <c r="A26" i="10"/>
  <c r="A37" i="12"/>
  <c r="A24" i="8"/>
  <c r="A24" i="13"/>
  <c r="A24" i="4"/>
  <c r="A24" i="6"/>
  <c r="A23" i="4"/>
  <c r="A24" i="11"/>
  <c r="A23" i="6"/>
  <c r="A38" i="5"/>
  <c r="A16" i="8"/>
  <c r="A27" i="12"/>
  <c r="A21" i="7"/>
  <c r="A10" i="3"/>
  <c r="A25" i="12"/>
  <c r="A27" i="10"/>
  <c r="A30" i="5"/>
  <c r="A15" i="6"/>
  <c r="A22" i="12"/>
  <c r="A12" i="13"/>
  <c r="A19" i="12"/>
  <c r="A24" i="10"/>
  <c r="A8" i="14"/>
  <c r="A18" i="12"/>
  <c r="A8" i="4"/>
  <c r="A7" i="4"/>
  <c r="A22" i="5"/>
  <c r="A14" i="9"/>
  <c r="A13" i="9"/>
  <c r="A11" i="11"/>
  <c r="A10" i="11"/>
  <c r="A6" i="6"/>
  <c r="A5" i="3"/>
  <c r="A17" i="5"/>
  <c r="A17" i="10"/>
  <c r="A14" i="12"/>
  <c r="A8" i="11"/>
  <c r="A16" i="5"/>
  <c r="A15" i="5"/>
  <c r="A7" i="9"/>
  <c r="A6" i="13"/>
  <c r="A11" i="5"/>
  <c r="A11" i="10"/>
  <c r="A10" i="10"/>
  <c r="A8" i="12"/>
  <c r="A5" i="11"/>
  <c r="A9" i="10"/>
  <c r="A5" i="12"/>
  <c r="A6" i="5"/>
  <c r="A6" i="10"/>
  <c r="A4" i="12"/>
  <c r="A3" i="12"/>
  <c r="A2" i="8"/>
  <c r="A3" i="13"/>
  <c r="A2" i="13"/>
  <c r="A3" i="11"/>
  <c r="A29" i="11"/>
  <c r="A11" i="14"/>
  <c r="A22" i="6"/>
  <c r="A13" i="3"/>
  <c r="A28" i="12"/>
  <c r="A18" i="6"/>
  <c r="A28" i="10"/>
  <c r="A19" i="9"/>
  <c r="A14" i="6"/>
  <c r="A28" i="5"/>
  <c r="A9" i="4"/>
  <c r="A9" i="6"/>
  <c r="A15" i="7"/>
  <c r="A12" i="11"/>
  <c r="A7" i="6"/>
  <c r="A17" i="12"/>
  <c r="A12" i="9"/>
  <c r="A19" i="10"/>
  <c r="A9" i="13"/>
  <c r="A18" i="5"/>
  <c r="A5" i="14"/>
  <c r="A3" i="14"/>
  <c r="A9" i="11"/>
  <c r="A15" i="10"/>
  <c r="A6" i="8"/>
  <c r="A7" i="11"/>
  <c r="A12" i="5"/>
  <c r="A6" i="11"/>
  <c r="A3" i="4"/>
  <c r="A9" i="12"/>
  <c r="A3" i="3"/>
  <c r="A6" i="12"/>
  <c r="A8" i="7"/>
  <c r="A4" i="9"/>
  <c r="A7" i="7"/>
  <c r="A6" i="7"/>
  <c r="A5" i="10"/>
  <c r="A2" i="6"/>
  <c r="A4" i="7"/>
  <c r="A2" i="12"/>
  <c r="A3" i="10"/>
  <c r="A2" i="11"/>
  <c r="A40" i="5"/>
</calcChain>
</file>

<file path=xl/sharedStrings.xml><?xml version="1.0" encoding="utf-8"?>
<sst xmlns="http://schemas.openxmlformats.org/spreadsheetml/2006/main" count="2565" uniqueCount="472">
  <si>
    <t>RANK</t>
  </si>
  <si>
    <t>NOMBRE</t>
  </si>
  <si>
    <t>UNIVERSIDAD</t>
  </si>
  <si>
    <t>RONDA_ESTIMADA</t>
  </si>
  <si>
    <t>Caleb Downs</t>
  </si>
  <si>
    <t>S</t>
  </si>
  <si>
    <t>Ohio State</t>
  </si>
  <si>
    <t>R1</t>
  </si>
  <si>
    <t>Rueben Bain Jr.</t>
  </si>
  <si>
    <t>EDGE</t>
  </si>
  <si>
    <t>Miami</t>
  </si>
  <si>
    <t>Jeremiyah Love</t>
  </si>
  <si>
    <t>RB</t>
  </si>
  <si>
    <t>Notre Dame</t>
  </si>
  <si>
    <t>Francis Mauigoa</t>
  </si>
  <si>
    <t>OT</t>
  </si>
  <si>
    <t>Spencer Fano</t>
  </si>
  <si>
    <t>Utah</t>
  </si>
  <si>
    <t>Carnell Tate</t>
  </si>
  <si>
    <t>WR</t>
  </si>
  <si>
    <t>Peter Woods</t>
  </si>
  <si>
    <t>DT</t>
  </si>
  <si>
    <t>Clemson</t>
  </si>
  <si>
    <t>Makai Lemon</t>
  </si>
  <si>
    <t>USC</t>
  </si>
  <si>
    <t>Jordyn Tyson</t>
  </si>
  <si>
    <t>Arizona State</t>
  </si>
  <si>
    <t>Jermod McCoy</t>
  </si>
  <si>
    <t>CB</t>
  </si>
  <si>
    <t>Tennessee</t>
  </si>
  <si>
    <t>Kadyn Proctor</t>
  </si>
  <si>
    <t>Alabama</t>
  </si>
  <si>
    <t>Sonny Styles</t>
  </si>
  <si>
    <t>LB</t>
  </si>
  <si>
    <t>Keldric Faulk</t>
  </si>
  <si>
    <t>Auburn</t>
  </si>
  <si>
    <t>Monroe Freeling</t>
  </si>
  <si>
    <t>Georgia</t>
  </si>
  <si>
    <t>CJ Allen</t>
  </si>
  <si>
    <t>Denzel Boston</t>
  </si>
  <si>
    <t>Washington</t>
  </si>
  <si>
    <t>KC Concepcion</t>
  </si>
  <si>
    <t>Texas A&amp;M</t>
  </si>
  <si>
    <t>Arvell Reese</t>
  </si>
  <si>
    <t>Lee Hunter</t>
  </si>
  <si>
    <t>Texas Tech</t>
  </si>
  <si>
    <t>Antonio Williams</t>
  </si>
  <si>
    <t>Chris Brazzell II</t>
  </si>
  <si>
    <t>R2</t>
  </si>
  <si>
    <t>Elijah Sarratt</t>
  </si>
  <si>
    <t>Indiana</t>
  </si>
  <si>
    <t>Avieon Terrell</t>
  </si>
  <si>
    <t>Blake Miller</t>
  </si>
  <si>
    <t>Zakee Wheatley</t>
  </si>
  <si>
    <t>Penn State</t>
  </si>
  <si>
    <t>A.J. Haulcy</t>
  </si>
  <si>
    <t>LSU</t>
  </si>
  <si>
    <t>Ty Simpson</t>
  </si>
  <si>
    <t>QB</t>
  </si>
  <si>
    <t>Dante Moore</t>
  </si>
  <si>
    <t>Oregon</t>
  </si>
  <si>
    <t>Carson Beck</t>
  </si>
  <si>
    <t>Emmanuel McNeil-Warren</t>
  </si>
  <si>
    <t>Toledo</t>
  </si>
  <si>
    <t>Caleb Lomu</t>
  </si>
  <si>
    <t>Keyron Crawford</t>
  </si>
  <si>
    <t>R Mason Thomas</t>
  </si>
  <si>
    <t>Oklahoma</t>
  </si>
  <si>
    <t>Devin Moore</t>
  </si>
  <si>
    <t>Florida</t>
  </si>
  <si>
    <t>Brenen Thompson</t>
  </si>
  <si>
    <t>Mississippi State</t>
  </si>
  <si>
    <t>Zachariah Branch</t>
  </si>
  <si>
    <t>Jadarian Price</t>
  </si>
  <si>
    <t>Reggie Virgil</t>
  </si>
  <si>
    <t>R3</t>
  </si>
  <si>
    <t>Michael Trigg</t>
  </si>
  <si>
    <t>TE</t>
  </si>
  <si>
    <t>Baylor</t>
  </si>
  <si>
    <t>Justin Joly</t>
  </si>
  <si>
    <t>NC State</t>
  </si>
  <si>
    <t>Eli Stowers</t>
  </si>
  <si>
    <t>Vanderbilt</t>
  </si>
  <si>
    <t>Emmett Johnson</t>
  </si>
  <si>
    <t>Nebraska</t>
  </si>
  <si>
    <t>Malachi Fields</t>
  </si>
  <si>
    <t>Joe Royer</t>
  </si>
  <si>
    <t>Cincinnati</t>
  </si>
  <si>
    <t>Eli Raridon</t>
  </si>
  <si>
    <t>Genesis Smith</t>
  </si>
  <si>
    <t>Arizona</t>
  </si>
  <si>
    <t>Keylan Rutledge</t>
  </si>
  <si>
    <t>G</t>
  </si>
  <si>
    <t>Georgia Tech</t>
  </si>
  <si>
    <t>Malachi Lawrence</t>
  </si>
  <si>
    <t>UCF</t>
  </si>
  <si>
    <t>Chris Bell</t>
  </si>
  <si>
    <t>Louisville</t>
  </si>
  <si>
    <t>Colton Hood</t>
  </si>
  <si>
    <t>Josiah Trotter</t>
  </si>
  <si>
    <t>Missouri</t>
  </si>
  <si>
    <t>Jake Golday</t>
  </si>
  <si>
    <t>Ahmad Moten</t>
  </si>
  <si>
    <t>Cole Payton</t>
  </si>
  <si>
    <t>North Dakota State</t>
  </si>
  <si>
    <t>LJ Martin</t>
  </si>
  <si>
    <t>BYU</t>
  </si>
  <si>
    <t>Justice Haynes</t>
  </si>
  <si>
    <t>Michigan</t>
  </si>
  <si>
    <t>Dae'Quan Wright</t>
  </si>
  <si>
    <t>Ole Miss</t>
  </si>
  <si>
    <t>Jack Endries</t>
  </si>
  <si>
    <t>Texas</t>
  </si>
  <si>
    <t>Bryce Lance</t>
  </si>
  <si>
    <t>Will Lee III</t>
  </si>
  <si>
    <t>Deontae Lawson</t>
  </si>
  <si>
    <t>Max Klare</t>
  </si>
  <si>
    <t>Zion Young</t>
  </si>
  <si>
    <t>Omar Cooper Jr.</t>
  </si>
  <si>
    <t>Kaden Feagin</t>
  </si>
  <si>
    <t>Illinois</t>
  </si>
  <si>
    <t>Barion Brown</t>
  </si>
  <si>
    <t>Kentucky</t>
  </si>
  <si>
    <t>Kobe Prentice</t>
  </si>
  <si>
    <t>Harold Perkins Jr.</t>
  </si>
  <si>
    <t>POSICIÓN</t>
  </si>
  <si>
    <t>Fernando Mendoza</t>
  </si>
  <si>
    <t>David Bailey</t>
  </si>
  <si>
    <t>Mansoor Delane</t>
  </si>
  <si>
    <t>Olaivavega Ioane</t>
  </si>
  <si>
    <t>Kayden McDonald</t>
  </si>
  <si>
    <t>Akheem Mesidor</t>
  </si>
  <si>
    <t>Cashius Howell</t>
  </si>
  <si>
    <t>Ted Hurst</t>
  </si>
  <si>
    <t>Georgia State</t>
  </si>
  <si>
    <t>D'Angelo Ponds</t>
  </si>
  <si>
    <t>Chris Johnson</t>
  </si>
  <si>
    <t>San Diego State</t>
  </si>
  <si>
    <t>Carter Smith</t>
  </si>
  <si>
    <t>ATT</t>
  </si>
  <si>
    <t>COMP</t>
  </si>
  <si>
    <t>YRDS</t>
  </si>
  <si>
    <t>INT</t>
  </si>
  <si>
    <t>TD</t>
  </si>
  <si>
    <t>ACA</t>
  </si>
  <si>
    <t>REC</t>
  </si>
  <si>
    <t>SOLO</t>
  </si>
  <si>
    <t>ASIS</t>
  </si>
  <si>
    <t>SACK</t>
  </si>
  <si>
    <t>FF</t>
  </si>
  <si>
    <t>PD</t>
  </si>
  <si>
    <t>Skyler Bell</t>
  </si>
  <si>
    <t>Demond Claiborne</t>
  </si>
  <si>
    <t>Wake Forest</t>
  </si>
  <si>
    <t>Uconn</t>
  </si>
  <si>
    <t>Domonique Orange</t>
  </si>
  <si>
    <t>Iowa State</t>
  </si>
  <si>
    <t>Mike Washington Jr</t>
  </si>
  <si>
    <t>Arkansas</t>
  </si>
  <si>
    <t>Max Llewellyn</t>
  </si>
  <si>
    <t>Iowa</t>
  </si>
  <si>
    <t>Keyshaun Elliott</t>
  </si>
  <si>
    <t>Mason Reiger</t>
  </si>
  <si>
    <t>Wisconsin</t>
  </si>
  <si>
    <t>Taylen Green</t>
  </si>
  <si>
    <t>Garrett Nussmeier</t>
  </si>
  <si>
    <t>Drew Allar</t>
  </si>
  <si>
    <t>Cade Klubnik</t>
  </si>
  <si>
    <t>Diego Pavia</t>
  </si>
  <si>
    <t>Joey Aguilar</t>
  </si>
  <si>
    <t>Sawyer Robertson</t>
  </si>
  <si>
    <t>Haynes King</t>
  </si>
  <si>
    <t>Behren Morton</t>
  </si>
  <si>
    <t>Luke Altmyer</t>
  </si>
  <si>
    <t>Jalon Daniels</t>
  </si>
  <si>
    <t>Kansas</t>
  </si>
  <si>
    <t>Joe Fagnano</t>
  </si>
  <si>
    <t>Connecticut</t>
  </si>
  <si>
    <t>R4</t>
  </si>
  <si>
    <t>R5</t>
  </si>
  <si>
    <t>R6</t>
  </si>
  <si>
    <t>R7</t>
  </si>
  <si>
    <t>UDFA</t>
  </si>
  <si>
    <t>Le'Veon Moss</t>
  </si>
  <si>
    <t>Adam Randall</t>
  </si>
  <si>
    <t>J'Mari Taylor</t>
  </si>
  <si>
    <t>Virginia</t>
  </si>
  <si>
    <t>Nicholas Singleton</t>
  </si>
  <si>
    <t>Rahsul Faison</t>
  </si>
  <si>
    <t>South Carolina</t>
  </si>
  <si>
    <t>Roman Hemby</t>
  </si>
  <si>
    <t>Kaytron Allen</t>
  </si>
  <si>
    <t>Seth McGowan</t>
  </si>
  <si>
    <t>Jonah Coleman</t>
  </si>
  <si>
    <t>Desmond Reid</t>
  </si>
  <si>
    <t>Pittsburgh</t>
  </si>
  <si>
    <t>CJ Donaldson</t>
  </si>
  <si>
    <t>Jam Miller</t>
  </si>
  <si>
    <t>Noah Whittington</t>
  </si>
  <si>
    <t>Eli Heidenreich</t>
  </si>
  <si>
    <t>Navy</t>
  </si>
  <si>
    <t>Robert Henry Jr</t>
  </si>
  <si>
    <t>Texas-San Antonio</t>
  </si>
  <si>
    <t>Germie Bernard</t>
  </si>
  <si>
    <t>Deion Burks</t>
  </si>
  <si>
    <t>Ja'Kobi Lane</t>
  </si>
  <si>
    <t>De'Zhaun Stribling</t>
  </si>
  <si>
    <t>Mississippi</t>
  </si>
  <si>
    <t>Josh Cameron</t>
  </si>
  <si>
    <t>Kevin Coleman Jr</t>
  </si>
  <si>
    <t>Malik Benson</t>
  </si>
  <si>
    <t>J. Michael Sturdivant</t>
  </si>
  <si>
    <t>Jordan Hudson</t>
  </si>
  <si>
    <t>SMU</t>
  </si>
  <si>
    <t>Kaden Wetjen</t>
  </si>
  <si>
    <t>Aaron Anderson</t>
  </si>
  <si>
    <t>Eric McAlister</t>
  </si>
  <si>
    <t>TCU</t>
  </si>
  <si>
    <t>Colbie Young</t>
  </si>
  <si>
    <t>Chase Roberts</t>
  </si>
  <si>
    <t>Dillon Bell</t>
  </si>
  <si>
    <t>Jeff Cadwell</t>
  </si>
  <si>
    <t>Caleb Douglas</t>
  </si>
  <si>
    <t>Emmanuel Henderson Jr</t>
  </si>
  <si>
    <t>Harrison Wallace III</t>
  </si>
  <si>
    <t>Caullin Lacy</t>
  </si>
  <si>
    <t>Eric Rivers</t>
  </si>
  <si>
    <t>CJ Daniels</t>
  </si>
  <si>
    <t>Zavion Thomas</t>
  </si>
  <si>
    <t>Donaven McCullen</t>
  </si>
  <si>
    <t>Jalen Walthall</t>
  </si>
  <si>
    <t>Incarnate Word</t>
  </si>
  <si>
    <t>Vinny Anthony II</t>
  </si>
  <si>
    <t>Chris Hilton Jr</t>
  </si>
  <si>
    <t>Kendrick Law</t>
  </si>
  <si>
    <t>Kenyon Sadiq</t>
  </si>
  <si>
    <t>Sam Roush</t>
  </si>
  <si>
    <t>Stanford</t>
  </si>
  <si>
    <t>Nate Boerkircher</t>
  </si>
  <si>
    <t>Josh Cuevas</t>
  </si>
  <si>
    <t>Will Kacmarek</t>
  </si>
  <si>
    <t>Riley Nowakowski</t>
  </si>
  <si>
    <t>Lake McRae</t>
  </si>
  <si>
    <t>Oscar Delp</t>
  </si>
  <si>
    <t>Marlin Klein</t>
  </si>
  <si>
    <t>Matthew Hibner</t>
  </si>
  <si>
    <t>DJ Rogers</t>
  </si>
  <si>
    <t>Khalil Dinkins</t>
  </si>
  <si>
    <t>Tanner Koziol</t>
  </si>
  <si>
    <t>Houston</t>
  </si>
  <si>
    <t xml:space="preserve">John Michael Gyllenborg </t>
  </si>
  <si>
    <t>Wyoming</t>
  </si>
  <si>
    <t>Miles Kitselman</t>
  </si>
  <si>
    <t>Jaren Kanak</t>
  </si>
  <si>
    <t>Dallen Bentley</t>
  </si>
  <si>
    <t>RJ Maryland</t>
  </si>
  <si>
    <t>Bauer Sharpe</t>
  </si>
  <si>
    <t>Chase Bisontis</t>
  </si>
  <si>
    <t>Emmanuel Pregnon</t>
  </si>
  <si>
    <t>Connor Lew</t>
  </si>
  <si>
    <t>C</t>
  </si>
  <si>
    <t>Kage Casey</t>
  </si>
  <si>
    <t>Boise State</t>
  </si>
  <si>
    <t>Sam Hecht</t>
  </si>
  <si>
    <t>Kansas State</t>
  </si>
  <si>
    <t>Trey Zuhn III</t>
  </si>
  <si>
    <t xml:space="preserve">Brian Parker II </t>
  </si>
  <si>
    <t>Duke</t>
  </si>
  <si>
    <t>Caleb Tiernan</t>
  </si>
  <si>
    <t>Northwestern</t>
  </si>
  <si>
    <t>Gennings Dunker</t>
  </si>
  <si>
    <t>Logan Jones</t>
  </si>
  <si>
    <t>Keagen Trost</t>
  </si>
  <si>
    <t>Anez Cooper</t>
  </si>
  <si>
    <t>Demetrious Crownover</t>
  </si>
  <si>
    <t>Drew Shelton</t>
  </si>
  <si>
    <t>Jeremiah Wright</t>
  </si>
  <si>
    <t>Alex Harkey</t>
  </si>
  <si>
    <t>Diego Pounds</t>
  </si>
  <si>
    <t>Pat Coogan</t>
  </si>
  <si>
    <t>Jude Bowry</t>
  </si>
  <si>
    <t>Boston College</t>
  </si>
  <si>
    <t>Jalen Farmer</t>
  </si>
  <si>
    <t>Matt Gulbin</t>
  </si>
  <si>
    <t>Michigan State</t>
  </si>
  <si>
    <t>DJ Campbell</t>
  </si>
  <si>
    <t>Parker Brailsford</t>
  </si>
  <si>
    <t>Carver Willis</t>
  </si>
  <si>
    <t>Fa'Alili Fa'Amoe</t>
  </si>
  <si>
    <t>Evan Beerntsen</t>
  </si>
  <si>
    <t>JC Davis</t>
  </si>
  <si>
    <t>Jake Slaughter</t>
  </si>
  <si>
    <t>Billy Schrauth</t>
  </si>
  <si>
    <t>Markel Bell</t>
  </si>
  <si>
    <t>Travis Burke</t>
  </si>
  <si>
    <t>Memphis</t>
  </si>
  <si>
    <t>Joshua Braun</t>
  </si>
  <si>
    <t>Austin Barber</t>
  </si>
  <si>
    <t>Enrique Cruz</t>
  </si>
  <si>
    <t>Logan Taylor</t>
  </si>
  <si>
    <t>Ar'Maj Reed-Adams</t>
  </si>
  <si>
    <t>Micah Morris</t>
  </si>
  <si>
    <t>Dillon Wade</t>
  </si>
  <si>
    <t>Fernando Carmona</t>
  </si>
  <si>
    <t>Febechi Nwaiwu</t>
  </si>
  <si>
    <t xml:space="preserve">Jager Burton </t>
  </si>
  <si>
    <t>Jaeden Roberts</t>
  </si>
  <si>
    <t>Aamil Wagner</t>
  </si>
  <si>
    <t>Garrett DiGiorgio</t>
  </si>
  <si>
    <t>UCLA</t>
  </si>
  <si>
    <t>Alan Herron</t>
  </si>
  <si>
    <t>Maryland</t>
  </si>
  <si>
    <t>Chris Adams</t>
  </si>
  <si>
    <t>Caleb Banks</t>
  </si>
  <si>
    <t>Christen Miller</t>
  </si>
  <si>
    <t>Zxavian Harris</t>
  </si>
  <si>
    <t>Tyler Onyedim</t>
  </si>
  <si>
    <t>Albert Regis</t>
  </si>
  <si>
    <t>DeMonte Capehart</t>
  </si>
  <si>
    <t>Brandon Clevelend</t>
  </si>
  <si>
    <t>Darrell Jackson Jr</t>
  </si>
  <si>
    <t>Florida State</t>
  </si>
  <si>
    <t>Chris McClellan</t>
  </si>
  <si>
    <t>Dontay Corleone</t>
  </si>
  <si>
    <t>Cincinati</t>
  </si>
  <si>
    <t>Gracen Halton</t>
  </si>
  <si>
    <t>Zane Durant</t>
  </si>
  <si>
    <t>Rayshaun Benny</t>
  </si>
  <si>
    <t>Damonic Williams</t>
  </si>
  <si>
    <t>Tim Keenan</t>
  </si>
  <si>
    <t>Cameron Ball</t>
  </si>
  <si>
    <t>Nick Barrett</t>
  </si>
  <si>
    <t>Bryson Eason</t>
  </si>
  <si>
    <t>Gary Smith III</t>
  </si>
  <si>
    <t>Jackie Marshall</t>
  </si>
  <si>
    <t>Kaleb Proctor</t>
  </si>
  <si>
    <t>Souteastern Louisiana</t>
  </si>
  <si>
    <t>Skiller Gill-Howard</t>
  </si>
  <si>
    <t>David Gusta</t>
  </si>
  <si>
    <t>Bobby Jamison-Travis</t>
  </si>
  <si>
    <t>Deven Eastern</t>
  </si>
  <si>
    <t>Minnesota</t>
  </si>
  <si>
    <t>Gabe Jacas</t>
  </si>
  <si>
    <t>Jaishawn Barham</t>
  </si>
  <si>
    <t>Derrick Moore</t>
  </si>
  <si>
    <t>T.J. Parker</t>
  </si>
  <si>
    <t>Joshua Josephs</t>
  </si>
  <si>
    <t>Romello Height</t>
  </si>
  <si>
    <t>Dani Dennis-Sutton</t>
  </si>
  <si>
    <t>L.T. Overton</t>
  </si>
  <si>
    <t>George Gumbs Jr</t>
  </si>
  <si>
    <t>Mason Reoger</t>
  </si>
  <si>
    <t>Trey Moore</t>
  </si>
  <si>
    <t>Wesley Williams</t>
  </si>
  <si>
    <t>Caden Curry</t>
  </si>
  <si>
    <t>Logan Fano</t>
  </si>
  <si>
    <t>Nadame Tucker</t>
  </si>
  <si>
    <t>Western Michigan</t>
  </si>
  <si>
    <t>Aidan Hubbard</t>
  </si>
  <si>
    <t>Jack Pyburn</t>
  </si>
  <si>
    <t>Quintavious Hutchins</t>
  </si>
  <si>
    <t>Tyreak Sapp</t>
  </si>
  <si>
    <t>Patrick Payton</t>
  </si>
  <si>
    <t>Anthony Lucas</t>
  </si>
  <si>
    <t>Marvin Jones Jr</t>
  </si>
  <si>
    <t>Nyjalik Kelly</t>
  </si>
  <si>
    <t>Vincent Anthony Jr</t>
  </si>
  <si>
    <t>Anthony Hill</t>
  </si>
  <si>
    <t>Jacob Rodriguez</t>
  </si>
  <si>
    <t>Kyle Louis</t>
  </si>
  <si>
    <t>Pittsburg</t>
  </si>
  <si>
    <t>Jimmy Rolder</t>
  </si>
  <si>
    <t>Owen Heinecke</t>
  </si>
  <si>
    <t>Justin Jefferson</t>
  </si>
  <si>
    <t>Taurean York</t>
  </si>
  <si>
    <t>Bryce Boettcher</t>
  </si>
  <si>
    <t>Kaleb Elarms-Orr</t>
  </si>
  <si>
    <t>Namdi Obiazor</t>
  </si>
  <si>
    <t>Wade Woodaz</t>
  </si>
  <si>
    <t>Kendal Daniels</t>
  </si>
  <si>
    <t>Lander Barton</t>
  </si>
  <si>
    <t>Red Murdock</t>
  </si>
  <si>
    <t>Buffalo</t>
  </si>
  <si>
    <t>Eric Gentry</t>
  </si>
  <si>
    <t>Scooby Williams</t>
  </si>
  <si>
    <t>Jack Kelly</t>
  </si>
  <si>
    <t>Wesley Bissainthe</t>
  </si>
  <si>
    <t>Aiden Fisher</t>
  </si>
  <si>
    <t>Karson Sahar</t>
  </si>
  <si>
    <t>Xavian Sorey Jr</t>
  </si>
  <si>
    <t>Keionte Scott</t>
  </si>
  <si>
    <t>Brandon Cisse</t>
  </si>
  <si>
    <t>Keith Abney II</t>
  </si>
  <si>
    <t>Malik Muhammad</t>
  </si>
  <si>
    <t>T.J. Hall</t>
  </si>
  <si>
    <t>Hezekiah Masses</t>
  </si>
  <si>
    <t>California</t>
  </si>
  <si>
    <t>Jadon Canady</t>
  </si>
  <si>
    <t>Davison Igbinosun</t>
  </si>
  <si>
    <t>Chandler Rivers</t>
  </si>
  <si>
    <t>Ephesians Prysock</t>
  </si>
  <si>
    <t>Tacario Davis</t>
  </si>
  <si>
    <t>Daylen Everette</t>
  </si>
  <si>
    <t>Charles Demmings</t>
  </si>
  <si>
    <t>Stephen F. Austin State</t>
  </si>
  <si>
    <t>Domani Jackson</t>
  </si>
  <si>
    <t>Julian Neal</t>
  </si>
  <si>
    <t>Thaddeus Dixon</t>
  </si>
  <si>
    <t>North Carolina</t>
  </si>
  <si>
    <t>Collin Wright</t>
  </si>
  <si>
    <t>Marcus Allen</t>
  </si>
  <si>
    <t>Latrell McCutchin Jr</t>
  </si>
  <si>
    <t>Avery Smith</t>
  </si>
  <si>
    <t>Toriano Pride Jr</t>
  </si>
  <si>
    <t>Ahmari Harvey</t>
  </si>
  <si>
    <t>Andre Fuller</t>
  </si>
  <si>
    <t>Jaylon Guilbeau</t>
  </si>
  <si>
    <t>Dillon Thieneman</t>
  </si>
  <si>
    <t>Jalon Kilgore</t>
  </si>
  <si>
    <t>Bud Clark</t>
  </si>
  <si>
    <t>Treydan Stukes</t>
  </si>
  <si>
    <t>V.J. Payne</t>
  </si>
  <si>
    <t>Jakobe Thomas</t>
  </si>
  <si>
    <t>Kamari Ramsey</t>
  </si>
  <si>
    <t>Bishop Fitzgerald</t>
  </si>
  <si>
    <t>Robert Spears-Jennings</t>
  </si>
  <si>
    <t>Dalton Johnson</t>
  </si>
  <si>
    <t>Ahmaad Moses</t>
  </si>
  <si>
    <t>Michael Taaffe</t>
  </si>
  <si>
    <t>Jalen Huskey</t>
  </si>
  <si>
    <t>DeShon Singleton</t>
  </si>
  <si>
    <t>Louis Moore</t>
  </si>
  <si>
    <t>Xavier Nwankpa</t>
  </si>
  <si>
    <t>Lorenzo Styles Jr</t>
  </si>
  <si>
    <t>Carlos Anaya</t>
  </si>
  <si>
    <t>Colorado State</t>
  </si>
  <si>
    <t>Chandler Brown</t>
  </si>
  <si>
    <t>JaQues Evans</t>
  </si>
  <si>
    <t>Alex Foster</t>
  </si>
  <si>
    <t>Ayden Hector</t>
  </si>
  <si>
    <t>Jake Jarmolowich</t>
  </si>
  <si>
    <t>Trevyn Heil</t>
  </si>
  <si>
    <t>Lemondre Joe</t>
  </si>
  <si>
    <t>Jahari Rogers</t>
  </si>
  <si>
    <t>Jernias Tafia</t>
  </si>
  <si>
    <t>Paul Tangelo</t>
  </si>
  <si>
    <t>Preston Hodge</t>
  </si>
  <si>
    <t>Colorado</t>
  </si>
  <si>
    <t>Arden Walker</t>
  </si>
  <si>
    <t>%COMP</t>
  </si>
  <si>
    <t>YR/ACA</t>
  </si>
  <si>
    <t>YR/REC</t>
  </si>
  <si>
    <t>TOT/TK</t>
  </si>
  <si>
    <t>ALT</t>
  </si>
  <si>
    <t>PESO</t>
  </si>
  <si>
    <t>NAC</t>
  </si>
  <si>
    <t>Max Iheanachor</t>
  </si>
  <si>
    <t>Jacob Ellis</t>
  </si>
  <si>
    <t>EDAD</t>
  </si>
  <si>
    <t>Mikail Kamara</t>
  </si>
  <si>
    <t>Landon Robinson</t>
  </si>
  <si>
    <t>Beau Stephen</t>
  </si>
  <si>
    <t>Devon Marshall</t>
  </si>
  <si>
    <t>North Carolina State</t>
  </si>
  <si>
    <t>Isaiah World</t>
  </si>
  <si>
    <t>Jaydn Ott</t>
  </si>
  <si>
    <t>Cyrus Allen</t>
  </si>
  <si>
    <t>Jalen Stroman</t>
  </si>
  <si>
    <t>Kaelon Black</t>
  </si>
  <si>
    <t>Nolan Rucci</t>
  </si>
  <si>
    <t>Kobe Baynes</t>
  </si>
  <si>
    <t>Cole Wisniewski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</si>
</sst>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1"/>
      <color theme="0"/>
      <name val="Tahoma"/>
      <family val="2"/>
    </font>
    <font>
      <sz val="11"/>
      <color theme="3"/>
      <name val="Tahoma"/>
      <family val="2"/>
    </font>
    <font>
      <sz val="11"/>
      <color theme="1"/>
      <name val="Tahoma"/>
      <family val="2"/>
    </font>
    <font>
      <u/>
      <sz val="11"/>
      <color theme="10"/>
      <name val="Aptos Narrow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theme="5" tint="0.79998168889431442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tted">
        <color theme="3"/>
      </top>
      <bottom style="dotted">
        <color theme="3"/>
      </bottom>
      <diagonal/>
    </border>
    <border>
      <left/>
      <right/>
      <top style="dotted">
        <color theme="3"/>
      </top>
      <bottom/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  <xf numFmtId="0" fontId="21" fillId="0" borderId="0" applyNumberFormat="0" applyFill="0" applyBorder="0" applyAlignment="0" applyProtection="0"/>
  </cellStyleXfs>
  <cellXfs count="19">
    <xf numFmtId="0" fontId="0" fillId="0" borderId="0" xfId="0"/>
    <xf numFmtId="9" fontId="0" fillId="0" borderId="0" xfId="42" applyFont="1"/>
    <xf numFmtId="0" fontId="18" fillId="33" borderId="0" xfId="0" applyFont="1" applyFill="1"/>
    <xf numFmtId="0" fontId="19" fillId="0" borderId="10" xfId="0" applyFont="1" applyBorder="1"/>
    <xf numFmtId="0" fontId="19" fillId="34" borderId="10" xfId="0" applyFont="1" applyFill="1" applyBorder="1"/>
    <xf numFmtId="0" fontId="20" fillId="0" borderId="0" xfId="0" applyFont="1"/>
    <xf numFmtId="0" fontId="19" fillId="35" borderId="10" xfId="0" applyFont="1" applyFill="1" applyBorder="1"/>
    <xf numFmtId="9" fontId="19" fillId="35" borderId="10" xfId="42" applyFont="1" applyFill="1" applyBorder="1"/>
    <xf numFmtId="2" fontId="19" fillId="35" borderId="10" xfId="0" applyNumberFormat="1" applyFont="1" applyFill="1" applyBorder="1"/>
    <xf numFmtId="0" fontId="20" fillId="0" borderId="10" xfId="0" applyFont="1" applyBorder="1"/>
    <xf numFmtId="0" fontId="19" fillId="0" borderId="10" xfId="43" applyFont="1" applyBorder="1"/>
    <xf numFmtId="0" fontId="19" fillId="0" borderId="11" xfId="0" applyFont="1" applyBorder="1"/>
    <xf numFmtId="0" fontId="19" fillId="0" borderId="11" xfId="43" applyFont="1" applyBorder="1"/>
    <xf numFmtId="0" fontId="19" fillId="34" borderId="11" xfId="0" applyFont="1" applyFill="1" applyBorder="1"/>
    <xf numFmtId="0" fontId="20" fillId="33" borderId="0" xfId="0" applyFont="1" applyFill="1"/>
    <xf numFmtId="0" fontId="19" fillId="0" borderId="10" xfId="0" applyFont="1" applyBorder="1" applyAlignment="1">
      <alignment horizontal="left"/>
    </xf>
    <xf numFmtId="0" fontId="19" fillId="0" borderId="11" xfId="0" applyFont="1" applyBorder="1" applyAlignment="1">
      <alignment horizontal="left"/>
    </xf>
    <xf numFmtId="0" fontId="19" fillId="36" borderId="10" xfId="0" applyFont="1" applyFill="1" applyBorder="1"/>
    <xf numFmtId="0" fontId="19" fillId="36" borderId="10" xfId="43" applyFont="1" applyFill="1" applyBorder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Hipervínculo" xfId="43" builtinId="8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aje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Tahoma"/>
        <family val="2"/>
        <scheme val="none"/>
      </font>
      <fill>
        <patternFill patternType="solid">
          <fgColor indexed="64"/>
          <bgColor theme="5" tint="0.79998168889431442"/>
        </patternFill>
      </fill>
      <border diagonalUp="0" diagonalDown="0">
        <left/>
        <right/>
        <top style="dotted">
          <color theme="3"/>
        </top>
        <bottom style="dotted">
          <color theme="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Tahoma"/>
        <family val="2"/>
        <scheme val="none"/>
      </font>
      <fill>
        <patternFill patternType="solid">
          <fgColor indexed="64"/>
          <bgColor theme="5" tint="0.79998168889431442"/>
        </patternFill>
      </fill>
      <border diagonalUp="0" diagonalDown="0">
        <left/>
        <right/>
        <top style="dotted">
          <color theme="3"/>
        </top>
        <bottom style="dotted">
          <color theme="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Tahoma"/>
        <family val="2"/>
        <scheme val="none"/>
      </font>
      <fill>
        <patternFill patternType="solid">
          <fgColor indexed="64"/>
          <bgColor theme="5" tint="0.79998168889431442"/>
        </patternFill>
      </fill>
      <border diagonalUp="0" diagonalDown="0">
        <left/>
        <right/>
        <top style="dotted">
          <color theme="3"/>
        </top>
        <bottom style="dotted">
          <color theme="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Tahoma"/>
        <family val="2"/>
        <scheme val="none"/>
      </font>
      <border diagonalUp="0" diagonalDown="0">
        <left/>
        <right/>
        <top style="dotted">
          <color theme="3"/>
        </top>
        <bottom style="dotted">
          <color theme="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Tahoma"/>
        <family val="2"/>
        <scheme val="none"/>
      </font>
      <border diagonalUp="0" diagonalDown="0">
        <left/>
        <right/>
        <top style="dotted">
          <color theme="3"/>
        </top>
        <bottom style="dotted">
          <color theme="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Tahoma"/>
        <family val="2"/>
        <scheme val="none"/>
      </font>
      <border diagonalUp="0" diagonalDown="0">
        <left/>
        <right/>
        <top style="dotted">
          <color theme="3"/>
        </top>
        <bottom style="dotted">
          <color theme="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Tahoma"/>
        <family val="2"/>
        <scheme val="none"/>
      </font>
      <border diagonalUp="0" diagonalDown="0" outline="0">
        <left/>
        <right/>
        <top style="dotted">
          <color theme="3"/>
        </top>
        <bottom style="dotted">
          <color theme="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Tahoma"/>
        <family val="2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 style="dotted">
          <color theme="3"/>
        </top>
        <bottom style="dotted">
          <color theme="3"/>
        </bottom>
      </border>
    </dxf>
    <dxf>
      <border outline="0">
        <bottom style="dotted">
          <color theme="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/>
        <name val="Tahoma"/>
        <family val="2"/>
        <scheme val="none"/>
      </font>
      <fill>
        <patternFill patternType="solid">
          <fgColor indexed="64"/>
          <bgColor theme="5" tint="0.79998168889431442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Tahoma"/>
        <family val="2"/>
        <scheme val="none"/>
      </font>
      <fill>
        <patternFill patternType="solid">
          <fgColor indexed="64"/>
          <bgColor theme="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07/relationships/slicerCache" Target="slicerCaches/slicerCache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microsoft.com/office/2007/relationships/slicerCache" Target="slicerCaches/slicerCach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8</xdr:col>
      <xdr:colOff>38100</xdr:colOff>
      <xdr:row>0</xdr:row>
      <xdr:rowOff>0</xdr:rowOff>
    </xdr:from>
    <xdr:to>
      <xdr:col>10</xdr:col>
      <xdr:colOff>342900</xdr:colOff>
      <xdr:row>20</xdr:row>
      <xdr:rowOff>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POSICIÓN">
              <a:extLst>
                <a:ext uri="{FF2B5EF4-FFF2-40B4-BE49-F238E27FC236}">
                  <a16:creationId xmlns:a16="http://schemas.microsoft.com/office/drawing/2014/main" id="{A7189C25-0806-2AD1-241B-15255715FCC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POSICIÓ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067675" y="0"/>
              <a:ext cx="1828800" cy="3810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  <xdr:twoCellAnchor editAs="absolute">
    <xdr:from>
      <xdr:col>10</xdr:col>
      <xdr:colOff>342900</xdr:colOff>
      <xdr:row>0</xdr:row>
      <xdr:rowOff>9525</xdr:rowOff>
    </xdr:from>
    <xdr:to>
      <xdr:col>12</xdr:col>
      <xdr:colOff>647700</xdr:colOff>
      <xdr:row>14</xdr:row>
      <xdr:rowOff>19050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RONDA_ESTIMADA">
              <a:extLst>
                <a:ext uri="{FF2B5EF4-FFF2-40B4-BE49-F238E27FC236}">
                  <a16:creationId xmlns:a16="http://schemas.microsoft.com/office/drawing/2014/main" id="{E3991E7D-09FC-BC20-1782-46C2A0A57F9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RONDA_ESTIMAD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9896475" y="9525"/>
              <a:ext cx="1828800" cy="296227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tabla. Las segmentaciones de tabla no se admiten en esta versión de Excel.
Si la forma se modificó en una versión anterior de Excel o si el libro se guardó en Excel 2007 o en una versión anterior, no se podrá usar la segmentación.</a:t>
              </a:r>
            </a:p>
          </xdr:txBody>
        </xdr:sp>
      </mc:Fallback>
    </mc:AlternateContent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POSICIÓN" xr10:uid="{2AB40ECC-BBF5-4A8A-BDE7-2AF1C020BBB2}" sourceName="POSICIÓN">
  <extLst>
    <x:ext xmlns:x15="http://schemas.microsoft.com/office/spreadsheetml/2010/11/main" uri="{2F2917AC-EB37-4324-AD4E-5DD8C200BD13}">
      <x15:tableSlicerCache tableId="1" column="3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ciónDeDatos_RONDA_ESTIMADA" xr10:uid="{6164584D-9DB9-420F-8D44-427DBF52C13A}" sourceName="RONDA_ESTIMADA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POSICIÓN" xr10:uid="{017DF816-8417-4A33-BFBE-93450E12F6C4}" cache="SegmentaciónDeDatos_POSICIÓN" caption="POSICIÓN" style="SlicerStyleDark2" rowHeight="257175"/>
  <slicer name="RONDA_ESTIMADA" xr10:uid="{80DAA3C3-14D8-43C3-82A1-1C0529FB3C4F}" cache="SegmentaciónDeDatos_RONDA_ESTIMADA" caption="RONDA_ESTIMADA" style="SlicerStyleDark1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898FC0F-45DD-4B7D-875F-6E5D4AA998A6}" name="Tabla1" displayName="Tabla1" ref="A1:H345" totalsRowShown="0" headerRowDxfId="10" dataDxfId="9" tableBorderDxfId="8">
  <autoFilter ref="A1:H345" xr:uid="{7898FC0F-45DD-4B7D-875F-6E5D4AA998A6}"/>
  <sortState xmlns:xlrd2="http://schemas.microsoft.com/office/spreadsheetml/2017/richdata2" ref="A2:H345">
    <sortCondition ref="A2:A345"/>
  </sortState>
  <tableColumns count="8">
    <tableColumn id="1" xr3:uid="{059061F6-A16E-4A6A-B773-C5082DC75F73}" name="RANK" dataDxfId="7"/>
    <tableColumn id="2" xr3:uid="{6BF1CE89-3C43-406E-B09A-D984E1A44791}" name="NOMBRE" dataDxfId="6"/>
    <tableColumn id="3" xr3:uid="{D843D598-0D17-44C5-B32C-AC42D1A8AE95}" name="POSICIÓN" dataDxfId="5" dataCellStyle="Hipervínculo"/>
    <tableColumn id="4" xr3:uid="{78448CCB-B30F-41FC-AFF3-5CAE7A3C099D}" name="UNIVERSIDAD" dataDxfId="4"/>
    <tableColumn id="5" xr3:uid="{E261D6BA-B1A8-4BBE-9A9E-68AAF255D805}" name="RONDA_ESTIMADA" dataDxfId="3"/>
    <tableColumn id="6" xr3:uid="{492617FB-7251-4D65-B72E-41264AFE418B}" name="ALT" dataDxfId="2"/>
    <tableColumn id="7" xr3:uid="{ED0BB7A9-7AFB-4631-8A26-DF9CA30EAD34}" name="PESO" dataDxfId="1"/>
    <tableColumn id="8" xr3:uid="{F9E3E91B-0112-4B21-8EA8-BCF2F3CF8122}" name="NAC" dataDxfId="0"/>
  </tableColumns>
  <tableStyleInfo name="TableStyleLight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microsoft.com/office/2007/relationships/slicer" Target="../slicers/slicer1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45051E-C3D5-4F53-BFCD-00E35402D436}">
  <dimension ref="A1:O345"/>
  <sheetViews>
    <sheetView tabSelected="1" workbookViewId="0">
      <selection activeCell="D294" sqref="D294"/>
    </sheetView>
  </sheetViews>
  <sheetFormatPr baseColWidth="10" defaultRowHeight="15" x14ac:dyDescent="0.25"/>
  <cols>
    <col min="1" max="1" width="9.28515625" customWidth="1"/>
    <col min="2" max="2" width="25.140625" bestFit="1" customWidth="1"/>
    <col min="3" max="3" width="14.5703125" customWidth="1"/>
    <col min="4" max="4" width="23.28515625" bestFit="1" customWidth="1"/>
    <col min="5" max="5" width="23.85546875" customWidth="1"/>
    <col min="6" max="6" width="7.5703125" customWidth="1"/>
    <col min="7" max="7" width="9" customWidth="1"/>
    <col min="8" max="8" width="7.7109375" customWidth="1"/>
  </cols>
  <sheetData>
    <row r="1" spans="1:15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453</v>
      </c>
      <c r="G1" s="2" t="s">
        <v>454</v>
      </c>
      <c r="H1" s="2" t="s">
        <v>455</v>
      </c>
    </row>
    <row r="2" spans="1:15" x14ac:dyDescent="0.25">
      <c r="A2" s="15">
        <v>1</v>
      </c>
      <c r="B2" s="3" t="s">
        <v>126</v>
      </c>
      <c r="C2" s="10" t="s">
        <v>58</v>
      </c>
      <c r="D2" s="3" t="s">
        <v>50</v>
      </c>
      <c r="E2" s="3" t="s">
        <v>7</v>
      </c>
      <c r="F2" s="4">
        <v>1.96</v>
      </c>
      <c r="G2" s="4">
        <v>102</v>
      </c>
      <c r="H2" s="4">
        <v>2003</v>
      </c>
      <c r="O2">
        <f>Tabla1[[#This Row],[RANK]]</f>
        <v>1</v>
      </c>
    </row>
    <row r="3" spans="1:15" x14ac:dyDescent="0.25">
      <c r="A3" s="15">
        <v>2</v>
      </c>
      <c r="B3" s="3" t="s">
        <v>43</v>
      </c>
      <c r="C3" s="10" t="s">
        <v>33</v>
      </c>
      <c r="D3" s="3" t="s">
        <v>6</v>
      </c>
      <c r="E3" s="3" t="s">
        <v>7</v>
      </c>
      <c r="F3" s="4">
        <v>1.93</v>
      </c>
      <c r="G3" s="4">
        <v>109</v>
      </c>
      <c r="H3" s="4">
        <v>2005</v>
      </c>
      <c r="O3">
        <f>Tabla1[[#This Row],[RANK]]</f>
        <v>2</v>
      </c>
    </row>
    <row r="4" spans="1:15" x14ac:dyDescent="0.25">
      <c r="A4" s="15">
        <v>3</v>
      </c>
      <c r="B4" s="3" t="s">
        <v>32</v>
      </c>
      <c r="C4" s="10" t="s">
        <v>33</v>
      </c>
      <c r="D4" s="3" t="s">
        <v>6</v>
      </c>
      <c r="E4" s="3" t="s">
        <v>7</v>
      </c>
      <c r="F4" s="4">
        <v>1.96</v>
      </c>
      <c r="G4" s="4">
        <v>111</v>
      </c>
      <c r="H4" s="4">
        <v>2004</v>
      </c>
      <c r="O4">
        <f>Tabla1[[#This Row],[RANK]]</f>
        <v>3</v>
      </c>
    </row>
    <row r="5" spans="1:15" x14ac:dyDescent="0.25">
      <c r="A5" s="15">
        <v>4</v>
      </c>
      <c r="B5" s="3" t="s">
        <v>127</v>
      </c>
      <c r="C5" s="10" t="s">
        <v>9</v>
      </c>
      <c r="D5" s="3" t="s">
        <v>45</v>
      </c>
      <c r="E5" s="3" t="s">
        <v>7</v>
      </c>
      <c r="F5" s="4">
        <v>1.91</v>
      </c>
      <c r="G5" s="4">
        <v>113</v>
      </c>
      <c r="H5" s="4">
        <v>2003</v>
      </c>
      <c r="O5">
        <f>Tabla1[[#This Row],[RANK]]</f>
        <v>4</v>
      </c>
    </row>
    <row r="6" spans="1:15" x14ac:dyDescent="0.25">
      <c r="A6" s="15">
        <v>5</v>
      </c>
      <c r="B6" s="3" t="s">
        <v>11</v>
      </c>
      <c r="C6" s="10" t="s">
        <v>12</v>
      </c>
      <c r="D6" s="3" t="s">
        <v>13</v>
      </c>
      <c r="E6" s="3" t="s">
        <v>7</v>
      </c>
      <c r="F6" s="4">
        <v>1.83</v>
      </c>
      <c r="G6" s="4">
        <v>97</v>
      </c>
      <c r="H6" s="4">
        <v>2005</v>
      </c>
      <c r="O6">
        <f>Tabla1[[#This Row],[RANK]]</f>
        <v>5</v>
      </c>
    </row>
    <row r="7" spans="1:15" x14ac:dyDescent="0.25">
      <c r="A7" s="15">
        <v>6</v>
      </c>
      <c r="B7" s="3" t="s">
        <v>8</v>
      </c>
      <c r="C7" s="10" t="s">
        <v>9</v>
      </c>
      <c r="D7" s="3" t="s">
        <v>10</v>
      </c>
      <c r="E7" s="3" t="s">
        <v>7</v>
      </c>
      <c r="F7" s="4">
        <v>1.88</v>
      </c>
      <c r="G7" s="4">
        <v>119</v>
      </c>
      <c r="H7" s="4">
        <v>2004</v>
      </c>
      <c r="O7">
        <f>Tabla1[[#This Row],[RANK]]</f>
        <v>6</v>
      </c>
    </row>
    <row r="8" spans="1:15" x14ac:dyDescent="0.25">
      <c r="A8" s="15">
        <v>7</v>
      </c>
      <c r="B8" s="3" t="s">
        <v>4</v>
      </c>
      <c r="C8" s="10" t="s">
        <v>5</v>
      </c>
      <c r="D8" s="3" t="s">
        <v>6</v>
      </c>
      <c r="E8" s="3" t="s">
        <v>7</v>
      </c>
      <c r="F8" s="4">
        <v>1.83</v>
      </c>
      <c r="G8" s="4">
        <v>93</v>
      </c>
      <c r="H8" s="4">
        <v>2004</v>
      </c>
      <c r="O8">
        <f>Tabla1[[#This Row],[RANK]]</f>
        <v>7</v>
      </c>
    </row>
    <row r="9" spans="1:15" x14ac:dyDescent="0.25">
      <c r="A9" s="15">
        <v>8</v>
      </c>
      <c r="B9" s="3" t="s">
        <v>14</v>
      </c>
      <c r="C9" s="10" t="s">
        <v>15</v>
      </c>
      <c r="D9" s="3" t="s">
        <v>10</v>
      </c>
      <c r="E9" s="3" t="s">
        <v>7</v>
      </c>
      <c r="F9" s="4">
        <v>1.96</v>
      </c>
      <c r="G9" s="4">
        <v>149</v>
      </c>
      <c r="H9" s="4">
        <v>2005</v>
      </c>
      <c r="O9">
        <f>Tabla1[[#This Row],[RANK]]</f>
        <v>8</v>
      </c>
    </row>
    <row r="10" spans="1:15" x14ac:dyDescent="0.25">
      <c r="A10" s="15">
        <v>9</v>
      </c>
      <c r="B10" s="3" t="s">
        <v>18</v>
      </c>
      <c r="C10" s="10" t="s">
        <v>19</v>
      </c>
      <c r="D10" s="3" t="s">
        <v>6</v>
      </c>
      <c r="E10" s="3" t="s">
        <v>7</v>
      </c>
      <c r="F10" s="4">
        <v>1.91</v>
      </c>
      <c r="G10" s="4">
        <v>88</v>
      </c>
      <c r="H10" s="4">
        <v>2005</v>
      </c>
      <c r="O10">
        <f>Tabla1[[#This Row],[RANK]]</f>
        <v>9</v>
      </c>
    </row>
    <row r="11" spans="1:15" x14ac:dyDescent="0.25">
      <c r="A11" s="15">
        <v>10</v>
      </c>
      <c r="B11" s="3" t="s">
        <v>128</v>
      </c>
      <c r="C11" s="10" t="s">
        <v>28</v>
      </c>
      <c r="D11" s="3" t="s">
        <v>56</v>
      </c>
      <c r="E11" s="3" t="s">
        <v>7</v>
      </c>
      <c r="F11" s="4">
        <v>1.83</v>
      </c>
      <c r="G11" s="4">
        <v>85</v>
      </c>
      <c r="H11" s="4">
        <v>2003</v>
      </c>
      <c r="O11">
        <f>Tabla1[[#This Row],[RANK]]</f>
        <v>10</v>
      </c>
    </row>
    <row r="12" spans="1:15" x14ac:dyDescent="0.25">
      <c r="A12" s="15">
        <v>11</v>
      </c>
      <c r="B12" s="3" t="s">
        <v>417</v>
      </c>
      <c r="C12" s="10" t="s">
        <v>5</v>
      </c>
      <c r="D12" s="3" t="s">
        <v>60</v>
      </c>
      <c r="E12" s="3" t="s">
        <v>7</v>
      </c>
      <c r="F12" s="4">
        <v>1.83</v>
      </c>
      <c r="G12" s="4">
        <v>91</v>
      </c>
      <c r="H12" s="4">
        <v>2004</v>
      </c>
      <c r="O12">
        <f>Tabla1[[#This Row],[RANK]]</f>
        <v>11</v>
      </c>
    </row>
    <row r="13" spans="1:15" x14ac:dyDescent="0.25">
      <c r="A13" s="15">
        <v>12</v>
      </c>
      <c r="B13" s="3" t="s">
        <v>23</v>
      </c>
      <c r="C13" s="10" t="s">
        <v>19</v>
      </c>
      <c r="D13" s="3" t="s">
        <v>24</v>
      </c>
      <c r="E13" s="3" t="s">
        <v>7</v>
      </c>
      <c r="F13" s="4">
        <v>1.8</v>
      </c>
      <c r="G13" s="4">
        <v>88</v>
      </c>
      <c r="H13" s="4">
        <v>2004</v>
      </c>
      <c r="O13">
        <f>Tabla1[[#This Row],[RANK]]</f>
        <v>12</v>
      </c>
    </row>
    <row r="14" spans="1:15" x14ac:dyDescent="0.25">
      <c r="A14" s="15">
        <v>13</v>
      </c>
      <c r="B14" s="3" t="s">
        <v>36</v>
      </c>
      <c r="C14" s="10" t="s">
        <v>15</v>
      </c>
      <c r="D14" s="3" t="s">
        <v>37</v>
      </c>
      <c r="E14" s="3" t="s">
        <v>7</v>
      </c>
      <c r="F14" s="4">
        <v>2.0099999999999998</v>
      </c>
      <c r="G14" s="4">
        <v>143</v>
      </c>
      <c r="H14" s="4">
        <v>2004</v>
      </c>
      <c r="O14">
        <f>Tabla1[[#This Row],[RANK]]</f>
        <v>13</v>
      </c>
    </row>
    <row r="15" spans="1:15" x14ac:dyDescent="0.25">
      <c r="A15" s="15">
        <v>14</v>
      </c>
      <c r="B15" s="3" t="s">
        <v>16</v>
      </c>
      <c r="C15" s="10" t="s">
        <v>15</v>
      </c>
      <c r="D15" s="3" t="s">
        <v>17</v>
      </c>
      <c r="E15" s="3" t="s">
        <v>7</v>
      </c>
      <c r="F15" s="4">
        <v>1.96</v>
      </c>
      <c r="G15" s="4">
        <v>141</v>
      </c>
      <c r="H15" s="4">
        <v>2004</v>
      </c>
      <c r="O15">
        <f>Tabla1[[#This Row],[RANK]]</f>
        <v>14</v>
      </c>
    </row>
    <row r="16" spans="1:15" x14ac:dyDescent="0.25">
      <c r="A16" s="15">
        <v>15</v>
      </c>
      <c r="B16" s="3" t="s">
        <v>129</v>
      </c>
      <c r="C16" s="10" t="s">
        <v>92</v>
      </c>
      <c r="D16" s="3" t="s">
        <v>54</v>
      </c>
      <c r="E16" s="3" t="s">
        <v>7</v>
      </c>
      <c r="F16" s="4">
        <v>1.93</v>
      </c>
      <c r="G16" s="4">
        <v>145</v>
      </c>
      <c r="H16" s="4">
        <v>2004</v>
      </c>
      <c r="O16">
        <f>Tabla1[[#This Row],[RANK]]</f>
        <v>15</v>
      </c>
    </row>
    <row r="17" spans="1:15" x14ac:dyDescent="0.25">
      <c r="A17" s="15">
        <v>16</v>
      </c>
      <c r="B17" s="3" t="s">
        <v>38</v>
      </c>
      <c r="C17" s="10" t="s">
        <v>33</v>
      </c>
      <c r="D17" s="3" t="s">
        <v>37</v>
      </c>
      <c r="E17" s="3" t="s">
        <v>7</v>
      </c>
      <c r="F17" s="4">
        <v>1.85</v>
      </c>
      <c r="G17" s="4">
        <v>107</v>
      </c>
      <c r="H17" s="4">
        <v>2005</v>
      </c>
      <c r="O17">
        <f>Tabla1[[#This Row],[RANK]]</f>
        <v>16</v>
      </c>
    </row>
    <row r="18" spans="1:15" x14ac:dyDescent="0.25">
      <c r="A18" s="15">
        <v>17</v>
      </c>
      <c r="B18" s="3" t="s">
        <v>25</v>
      </c>
      <c r="C18" s="10" t="s">
        <v>19</v>
      </c>
      <c r="D18" s="3" t="s">
        <v>26</v>
      </c>
      <c r="E18" s="3" t="s">
        <v>7</v>
      </c>
      <c r="F18" s="4">
        <v>1.88</v>
      </c>
      <c r="G18" s="4">
        <v>90</v>
      </c>
      <c r="H18" s="4">
        <v>2004</v>
      </c>
      <c r="O18">
        <f>Tabla1[[#This Row],[RANK]]</f>
        <v>17</v>
      </c>
    </row>
    <row r="19" spans="1:15" x14ac:dyDescent="0.25">
      <c r="A19" s="15">
        <v>18</v>
      </c>
      <c r="B19" s="3" t="s">
        <v>235</v>
      </c>
      <c r="C19" s="10" t="s">
        <v>77</v>
      </c>
      <c r="D19" s="3" t="s">
        <v>60</v>
      </c>
      <c r="E19" s="3" t="s">
        <v>7</v>
      </c>
      <c r="F19" s="4">
        <v>1.91</v>
      </c>
      <c r="G19" s="4">
        <v>111</v>
      </c>
      <c r="H19" s="4">
        <v>2005</v>
      </c>
      <c r="O19">
        <f>Tabla1[[#This Row],[RANK]]</f>
        <v>18</v>
      </c>
    </row>
    <row r="20" spans="1:15" x14ac:dyDescent="0.25">
      <c r="A20" s="15">
        <v>19</v>
      </c>
      <c r="B20" s="3" t="s">
        <v>27</v>
      </c>
      <c r="C20" s="10" t="s">
        <v>28</v>
      </c>
      <c r="D20" s="3" t="s">
        <v>29</v>
      </c>
      <c r="E20" s="3" t="s">
        <v>7</v>
      </c>
      <c r="F20" s="4">
        <v>1.85</v>
      </c>
      <c r="G20" s="4">
        <v>85</v>
      </c>
      <c r="H20" s="4">
        <v>2005</v>
      </c>
      <c r="O20">
        <f>Tabla1[[#This Row],[RANK]]</f>
        <v>19</v>
      </c>
    </row>
    <row r="21" spans="1:15" x14ac:dyDescent="0.25">
      <c r="A21" s="15">
        <v>20</v>
      </c>
      <c r="B21" s="3" t="s">
        <v>62</v>
      </c>
      <c r="C21" s="10" t="s">
        <v>5</v>
      </c>
      <c r="D21" s="3" t="s">
        <v>63</v>
      </c>
      <c r="E21" s="3" t="s">
        <v>7</v>
      </c>
      <c r="F21" s="4">
        <v>1.91</v>
      </c>
      <c r="G21" s="4">
        <v>91</v>
      </c>
      <c r="H21" s="4">
        <v>2004</v>
      </c>
      <c r="O21">
        <f>Tabla1[[#This Row],[RANK]]</f>
        <v>20</v>
      </c>
    </row>
    <row r="22" spans="1:15" x14ac:dyDescent="0.25">
      <c r="A22" s="15">
        <v>21</v>
      </c>
      <c r="B22" s="3" t="s">
        <v>131</v>
      </c>
      <c r="C22" s="10" t="s">
        <v>9</v>
      </c>
      <c r="D22" s="3" t="s">
        <v>10</v>
      </c>
      <c r="E22" s="3" t="s">
        <v>7</v>
      </c>
      <c r="F22" s="4">
        <v>1.91</v>
      </c>
      <c r="G22" s="4">
        <v>117</v>
      </c>
      <c r="H22" s="4">
        <v>2001</v>
      </c>
      <c r="O22">
        <f>Tabla1[[#This Row],[RANK]]</f>
        <v>21</v>
      </c>
    </row>
    <row r="23" spans="1:15" x14ac:dyDescent="0.25">
      <c r="A23" s="15">
        <v>22</v>
      </c>
      <c r="B23" s="3" t="s">
        <v>34</v>
      </c>
      <c r="C23" s="10" t="s">
        <v>9</v>
      </c>
      <c r="D23" s="3" t="s">
        <v>35</v>
      </c>
      <c r="E23" s="3" t="s">
        <v>7</v>
      </c>
      <c r="F23" s="4">
        <v>1.98</v>
      </c>
      <c r="G23" s="4">
        <v>125</v>
      </c>
      <c r="H23" s="4">
        <v>2005</v>
      </c>
      <c r="O23">
        <f>Tabla1[[#This Row],[RANK]]</f>
        <v>22</v>
      </c>
    </row>
    <row r="24" spans="1:15" x14ac:dyDescent="0.25">
      <c r="A24" s="15">
        <v>23</v>
      </c>
      <c r="B24" s="3" t="s">
        <v>51</v>
      </c>
      <c r="C24" s="10" t="s">
        <v>28</v>
      </c>
      <c r="D24" s="3" t="s">
        <v>22</v>
      </c>
      <c r="E24" s="3" t="s">
        <v>7</v>
      </c>
      <c r="F24" s="4">
        <v>1.8</v>
      </c>
      <c r="G24" s="4">
        <v>84</v>
      </c>
      <c r="H24" s="4">
        <v>2005</v>
      </c>
      <c r="O24">
        <f>Tabla1[[#This Row],[RANK]]</f>
        <v>23</v>
      </c>
    </row>
    <row r="25" spans="1:15" x14ac:dyDescent="0.25">
      <c r="A25" s="15">
        <v>24</v>
      </c>
      <c r="B25" s="3" t="s">
        <v>30</v>
      </c>
      <c r="C25" s="10" t="s">
        <v>15</v>
      </c>
      <c r="D25" s="3" t="s">
        <v>31</v>
      </c>
      <c r="E25" s="3" t="s">
        <v>7</v>
      </c>
      <c r="F25" s="4">
        <v>2.0099999999999998</v>
      </c>
      <c r="G25" s="4">
        <v>160</v>
      </c>
      <c r="H25" s="4">
        <v>2005</v>
      </c>
      <c r="O25">
        <f>Tabla1[[#This Row],[RANK]]</f>
        <v>24</v>
      </c>
    </row>
    <row r="26" spans="1:15" x14ac:dyDescent="0.25">
      <c r="A26" s="15">
        <v>25</v>
      </c>
      <c r="B26" s="3" t="s">
        <v>118</v>
      </c>
      <c r="C26" s="10" t="s">
        <v>19</v>
      </c>
      <c r="D26" s="3" t="s">
        <v>50</v>
      </c>
      <c r="E26" s="3" t="s">
        <v>7</v>
      </c>
      <c r="F26" s="4">
        <v>1.83</v>
      </c>
      <c r="G26" s="4">
        <v>91</v>
      </c>
      <c r="H26" s="4">
        <v>2003</v>
      </c>
      <c r="O26">
        <f>Tabla1[[#This Row],[RANK]]</f>
        <v>25</v>
      </c>
    </row>
    <row r="27" spans="1:15" x14ac:dyDescent="0.25">
      <c r="A27" s="15">
        <v>26</v>
      </c>
      <c r="B27" s="3" t="s">
        <v>52</v>
      </c>
      <c r="C27" s="10" t="s">
        <v>15</v>
      </c>
      <c r="D27" s="3" t="s">
        <v>22</v>
      </c>
      <c r="E27" s="3" t="s">
        <v>7</v>
      </c>
      <c r="F27" s="4">
        <v>2.0099999999999998</v>
      </c>
      <c r="G27" s="4">
        <v>143</v>
      </c>
      <c r="H27" s="4">
        <v>2004</v>
      </c>
      <c r="O27">
        <f>Tabla1[[#This Row],[RANK]]</f>
        <v>26</v>
      </c>
    </row>
    <row r="28" spans="1:15" x14ac:dyDescent="0.25">
      <c r="A28" s="15">
        <v>27</v>
      </c>
      <c r="B28" s="3" t="s">
        <v>132</v>
      </c>
      <c r="C28" s="10" t="s">
        <v>9</v>
      </c>
      <c r="D28" s="3" t="s">
        <v>42</v>
      </c>
      <c r="E28" s="3" t="s">
        <v>7</v>
      </c>
      <c r="F28" s="4">
        <v>1.88</v>
      </c>
      <c r="G28" s="4">
        <v>115</v>
      </c>
      <c r="H28" s="4">
        <v>2003</v>
      </c>
      <c r="O28">
        <f>Tabla1[[#This Row],[RANK]]</f>
        <v>27</v>
      </c>
    </row>
    <row r="29" spans="1:15" x14ac:dyDescent="0.25">
      <c r="A29" s="15">
        <v>28</v>
      </c>
      <c r="B29" s="3" t="s">
        <v>130</v>
      </c>
      <c r="C29" s="10" t="s">
        <v>21</v>
      </c>
      <c r="D29" s="3" t="s">
        <v>6</v>
      </c>
      <c r="E29" s="3" t="s">
        <v>7</v>
      </c>
      <c r="F29" s="4">
        <v>1.88</v>
      </c>
      <c r="G29" s="4">
        <v>148</v>
      </c>
      <c r="H29" s="4">
        <v>2005</v>
      </c>
      <c r="O29">
        <f>Tabla1[[#This Row],[RANK]]</f>
        <v>28</v>
      </c>
    </row>
    <row r="30" spans="1:15" x14ac:dyDescent="0.25">
      <c r="A30" s="15">
        <v>29</v>
      </c>
      <c r="B30" s="3" t="s">
        <v>345</v>
      </c>
      <c r="C30" s="10" t="s">
        <v>9</v>
      </c>
      <c r="D30" s="3" t="s">
        <v>22</v>
      </c>
      <c r="E30" s="3" t="s">
        <v>7</v>
      </c>
      <c r="F30" s="4">
        <v>1.91</v>
      </c>
      <c r="G30" s="4">
        <v>120</v>
      </c>
      <c r="H30" s="4">
        <v>2004</v>
      </c>
      <c r="O30">
        <f>Tabla1[[#This Row],[RANK]]</f>
        <v>29</v>
      </c>
    </row>
    <row r="31" spans="1:15" x14ac:dyDescent="0.25">
      <c r="A31" s="15">
        <v>30</v>
      </c>
      <c r="B31" s="3" t="s">
        <v>456</v>
      </c>
      <c r="C31" s="10" t="s">
        <v>15</v>
      </c>
      <c r="D31" s="3" t="s">
        <v>26</v>
      </c>
      <c r="E31" s="3" t="s">
        <v>7</v>
      </c>
      <c r="F31" s="4">
        <v>1.98</v>
      </c>
      <c r="G31" s="4">
        <v>150</v>
      </c>
      <c r="H31" s="4">
        <v>2004</v>
      </c>
      <c r="O31">
        <f>Tabla1[[#This Row],[RANK]]</f>
        <v>30</v>
      </c>
    </row>
    <row r="32" spans="1:15" x14ac:dyDescent="0.25">
      <c r="A32" s="15">
        <v>31</v>
      </c>
      <c r="B32" s="3" t="s">
        <v>39</v>
      </c>
      <c r="C32" s="10" t="s">
        <v>19</v>
      </c>
      <c r="D32" s="3" t="s">
        <v>40</v>
      </c>
      <c r="E32" s="3" t="s">
        <v>7</v>
      </c>
      <c r="F32" s="4">
        <v>1.93</v>
      </c>
      <c r="G32" s="4">
        <v>94</v>
      </c>
      <c r="H32" s="4">
        <v>2003</v>
      </c>
      <c r="O32">
        <f>Tabla1[[#This Row],[RANK]]</f>
        <v>31</v>
      </c>
    </row>
    <row r="33" spans="1:15" x14ac:dyDescent="0.25">
      <c r="A33" s="15">
        <v>32</v>
      </c>
      <c r="B33" s="3" t="s">
        <v>66</v>
      </c>
      <c r="C33" s="10" t="s">
        <v>9</v>
      </c>
      <c r="D33" s="3" t="s">
        <v>67</v>
      </c>
      <c r="E33" s="3" t="s">
        <v>7</v>
      </c>
      <c r="F33" s="4">
        <v>1.88</v>
      </c>
      <c r="G33" s="4">
        <v>109</v>
      </c>
      <c r="H33" s="4">
        <v>2004</v>
      </c>
      <c r="O33">
        <f>Tabla1[[#This Row],[RANK]]</f>
        <v>32</v>
      </c>
    </row>
    <row r="34" spans="1:15" x14ac:dyDescent="0.25">
      <c r="A34" s="15">
        <v>33</v>
      </c>
      <c r="B34" s="3" t="s">
        <v>313</v>
      </c>
      <c r="C34" s="10" t="s">
        <v>21</v>
      </c>
      <c r="D34" s="3" t="s">
        <v>69</v>
      </c>
      <c r="E34" s="3" t="s">
        <v>7</v>
      </c>
      <c r="F34" s="4">
        <v>1.93</v>
      </c>
      <c r="G34" s="4">
        <v>148</v>
      </c>
      <c r="H34" s="4">
        <v>2003</v>
      </c>
      <c r="O34">
        <f>Tabla1[[#This Row],[RANK]]</f>
        <v>33</v>
      </c>
    </row>
    <row r="35" spans="1:15" x14ac:dyDescent="0.25">
      <c r="A35" s="15">
        <v>34</v>
      </c>
      <c r="B35" s="3" t="s">
        <v>20</v>
      </c>
      <c r="C35" s="10" t="s">
        <v>21</v>
      </c>
      <c r="D35" s="3" t="s">
        <v>22</v>
      </c>
      <c r="E35" s="3" t="s">
        <v>7</v>
      </c>
      <c r="F35" s="4">
        <v>1.91</v>
      </c>
      <c r="G35" s="4">
        <v>142</v>
      </c>
      <c r="H35" s="4">
        <v>2005</v>
      </c>
      <c r="O35">
        <f>Tabla1[[#This Row],[RANK]]</f>
        <v>34</v>
      </c>
    </row>
    <row r="36" spans="1:15" x14ac:dyDescent="0.25">
      <c r="A36" s="15">
        <v>35</v>
      </c>
      <c r="B36" s="3" t="s">
        <v>98</v>
      </c>
      <c r="C36" s="10" t="s">
        <v>28</v>
      </c>
      <c r="D36" s="3" t="s">
        <v>29</v>
      </c>
      <c r="E36" s="3" t="s">
        <v>7</v>
      </c>
      <c r="F36" s="4">
        <v>1.83</v>
      </c>
      <c r="G36" s="4">
        <v>88</v>
      </c>
      <c r="H36" s="4">
        <v>2005</v>
      </c>
      <c r="O36">
        <f>Tabla1[[#This Row],[RANK]]</f>
        <v>35</v>
      </c>
    </row>
    <row r="37" spans="1:15" x14ac:dyDescent="0.25">
      <c r="A37" s="15">
        <v>36</v>
      </c>
      <c r="B37" s="3" t="s">
        <v>41</v>
      </c>
      <c r="C37" s="10" t="s">
        <v>19</v>
      </c>
      <c r="D37" s="3" t="s">
        <v>42</v>
      </c>
      <c r="E37" s="3" t="s">
        <v>7</v>
      </c>
      <c r="F37" s="4">
        <v>1.8</v>
      </c>
      <c r="G37" s="4">
        <v>86</v>
      </c>
      <c r="H37" s="4">
        <v>2004</v>
      </c>
      <c r="O37">
        <f>Tabla1[[#This Row],[RANK]]</f>
        <v>36</v>
      </c>
    </row>
    <row r="38" spans="1:15" x14ac:dyDescent="0.25">
      <c r="A38" s="15">
        <v>37</v>
      </c>
      <c r="B38" s="3" t="s">
        <v>314</v>
      </c>
      <c r="C38" s="10" t="s">
        <v>21</v>
      </c>
      <c r="D38" s="3" t="s">
        <v>37</v>
      </c>
      <c r="E38" s="3" t="s">
        <v>7</v>
      </c>
      <c r="F38" s="4">
        <v>1.93</v>
      </c>
      <c r="G38" s="4">
        <v>146</v>
      </c>
      <c r="H38" s="4">
        <v>2004</v>
      </c>
      <c r="O38">
        <f>Tabla1[[#This Row],[RANK]]</f>
        <v>37</v>
      </c>
    </row>
    <row r="39" spans="1:15" x14ac:dyDescent="0.25">
      <c r="A39" s="15">
        <v>38</v>
      </c>
      <c r="B39" s="3" t="s">
        <v>64</v>
      </c>
      <c r="C39" s="10" t="s">
        <v>15</v>
      </c>
      <c r="D39" s="3" t="s">
        <v>17</v>
      </c>
      <c r="E39" s="3" t="s">
        <v>7</v>
      </c>
      <c r="F39" s="4">
        <v>1.98</v>
      </c>
      <c r="G39" s="4">
        <v>142</v>
      </c>
      <c r="H39" s="4">
        <v>2002</v>
      </c>
      <c r="O39">
        <f>Tabla1[[#This Row],[RANK]]</f>
        <v>38</v>
      </c>
    </row>
    <row r="40" spans="1:15" x14ac:dyDescent="0.25">
      <c r="A40" s="15">
        <v>39</v>
      </c>
      <c r="B40" s="3" t="s">
        <v>117</v>
      </c>
      <c r="C40" s="10" t="s">
        <v>9</v>
      </c>
      <c r="D40" s="3" t="s">
        <v>100</v>
      </c>
      <c r="E40" s="3" t="s">
        <v>7</v>
      </c>
      <c r="F40" s="4">
        <v>1.98</v>
      </c>
      <c r="G40" s="4">
        <v>119</v>
      </c>
      <c r="H40" s="4">
        <v>2004</v>
      </c>
      <c r="O40">
        <f>Tabla1[[#This Row],[RANK]]</f>
        <v>39</v>
      </c>
    </row>
    <row r="41" spans="1:15" x14ac:dyDescent="0.25">
      <c r="A41" s="15">
        <v>40</v>
      </c>
      <c r="B41" s="3" t="s">
        <v>258</v>
      </c>
      <c r="C41" s="10" t="s">
        <v>92</v>
      </c>
      <c r="D41" s="3" t="s">
        <v>60</v>
      </c>
      <c r="E41" s="3" t="s">
        <v>7</v>
      </c>
      <c r="F41" s="4">
        <v>1.93</v>
      </c>
      <c r="G41" s="4">
        <v>142</v>
      </c>
      <c r="H41" s="4">
        <v>2002</v>
      </c>
      <c r="O41">
        <f>Tabla1[[#This Row],[RANK]]</f>
        <v>40</v>
      </c>
    </row>
    <row r="42" spans="1:15" x14ac:dyDescent="0.25">
      <c r="A42" s="15">
        <v>41</v>
      </c>
      <c r="B42" s="3" t="s">
        <v>44</v>
      </c>
      <c r="C42" s="10" t="s">
        <v>21</v>
      </c>
      <c r="D42" s="3" t="s">
        <v>45</v>
      </c>
      <c r="E42" s="3" t="s">
        <v>48</v>
      </c>
      <c r="F42" s="4">
        <v>1.9</v>
      </c>
      <c r="G42" s="4">
        <v>150</v>
      </c>
      <c r="H42" s="4">
        <v>2002</v>
      </c>
      <c r="O42">
        <f>Tabla1[[#This Row],[RANK]]</f>
        <v>41</v>
      </c>
    </row>
    <row r="43" spans="1:15" x14ac:dyDescent="0.25">
      <c r="A43" s="15">
        <v>42</v>
      </c>
      <c r="B43" s="3" t="s">
        <v>391</v>
      </c>
      <c r="C43" s="10" t="s">
        <v>28</v>
      </c>
      <c r="D43" s="3" t="s">
        <v>189</v>
      </c>
      <c r="E43" s="3" t="s">
        <v>48</v>
      </c>
      <c r="F43" s="4">
        <v>1.83</v>
      </c>
      <c r="G43" s="4">
        <v>86</v>
      </c>
      <c r="H43" s="4">
        <v>2005</v>
      </c>
      <c r="O43">
        <f>Tabla1[[#This Row],[RANK]]</f>
        <v>42</v>
      </c>
    </row>
    <row r="44" spans="1:15" x14ac:dyDescent="0.25">
      <c r="A44" s="15">
        <v>43</v>
      </c>
      <c r="B44" s="3" t="s">
        <v>368</v>
      </c>
      <c r="C44" s="10" t="s">
        <v>33</v>
      </c>
      <c r="D44" s="3" t="s">
        <v>45</v>
      </c>
      <c r="E44" s="3" t="s">
        <v>48</v>
      </c>
      <c r="F44" s="4">
        <v>1.85</v>
      </c>
      <c r="G44" s="4">
        <v>105</v>
      </c>
      <c r="H44" s="4">
        <v>2002</v>
      </c>
      <c r="O44">
        <f>Tabla1[[#This Row],[RANK]]</f>
        <v>43</v>
      </c>
    </row>
    <row r="45" spans="1:15" x14ac:dyDescent="0.25">
      <c r="A45" s="15">
        <v>44</v>
      </c>
      <c r="B45" s="3" t="s">
        <v>135</v>
      </c>
      <c r="C45" s="10" t="s">
        <v>28</v>
      </c>
      <c r="D45" s="3" t="s">
        <v>50</v>
      </c>
      <c r="E45" s="3" t="s">
        <v>48</v>
      </c>
      <c r="F45" s="4">
        <v>1.75</v>
      </c>
      <c r="G45" s="4">
        <v>83</v>
      </c>
      <c r="H45" s="4">
        <v>2004</v>
      </c>
      <c r="O45">
        <f>Tabla1[[#This Row],[RANK]]</f>
        <v>44</v>
      </c>
    </row>
    <row r="46" spans="1:15" x14ac:dyDescent="0.25">
      <c r="A46" s="15">
        <v>45</v>
      </c>
      <c r="B46" s="3" t="s">
        <v>96</v>
      </c>
      <c r="C46" s="10" t="s">
        <v>19</v>
      </c>
      <c r="D46" s="3" t="s">
        <v>97</v>
      </c>
      <c r="E46" s="3" t="s">
        <v>48</v>
      </c>
      <c r="F46" s="4">
        <v>1.88</v>
      </c>
      <c r="G46" s="4">
        <v>99</v>
      </c>
      <c r="H46" s="4">
        <v>2004</v>
      </c>
      <c r="O46">
        <f>Tabla1[[#This Row],[RANK]]</f>
        <v>45</v>
      </c>
    </row>
    <row r="47" spans="1:15" x14ac:dyDescent="0.25">
      <c r="A47" s="15">
        <v>46</v>
      </c>
      <c r="B47" s="3" t="s">
        <v>57</v>
      </c>
      <c r="C47" s="10" t="s">
        <v>58</v>
      </c>
      <c r="D47" s="3" t="s">
        <v>31</v>
      </c>
      <c r="E47" s="3" t="s">
        <v>48</v>
      </c>
      <c r="F47" s="4">
        <v>1.88</v>
      </c>
      <c r="G47" s="4">
        <v>94</v>
      </c>
      <c r="H47" s="4">
        <v>2002</v>
      </c>
      <c r="O47">
        <f>Tabla1[[#This Row],[RANK]]</f>
        <v>46</v>
      </c>
    </row>
    <row r="48" spans="1:15" x14ac:dyDescent="0.25">
      <c r="A48" s="15">
        <v>47</v>
      </c>
      <c r="B48" s="3" t="s">
        <v>136</v>
      </c>
      <c r="C48" s="10" t="s">
        <v>28</v>
      </c>
      <c r="D48" s="3" t="s">
        <v>137</v>
      </c>
      <c r="E48" s="3" t="s">
        <v>48</v>
      </c>
      <c r="F48" s="4">
        <v>1.83</v>
      </c>
      <c r="G48" s="4">
        <v>84</v>
      </c>
      <c r="H48" s="4">
        <v>2004</v>
      </c>
      <c r="O48">
        <f>Tabla1[[#This Row],[RANK]]</f>
        <v>47</v>
      </c>
    </row>
    <row r="49" spans="1:15" x14ac:dyDescent="0.25">
      <c r="A49" s="15">
        <v>48</v>
      </c>
      <c r="B49" s="3" t="s">
        <v>257</v>
      </c>
      <c r="C49" s="10" t="s">
        <v>92</v>
      </c>
      <c r="D49" s="3" t="s">
        <v>42</v>
      </c>
      <c r="E49" s="3" t="s">
        <v>48</v>
      </c>
      <c r="F49" s="4">
        <v>1.96</v>
      </c>
      <c r="G49" s="4">
        <v>143</v>
      </c>
      <c r="H49" s="4">
        <v>2004</v>
      </c>
      <c r="O49">
        <f>Tabla1[[#This Row],[RANK]]</f>
        <v>48</v>
      </c>
    </row>
    <row r="50" spans="1:15" x14ac:dyDescent="0.25">
      <c r="A50" s="15">
        <v>49</v>
      </c>
      <c r="B50" s="3" t="s">
        <v>203</v>
      </c>
      <c r="C50" s="10" t="s">
        <v>19</v>
      </c>
      <c r="D50" s="3" t="s">
        <v>31</v>
      </c>
      <c r="E50" s="3" t="s">
        <v>48</v>
      </c>
      <c r="F50" s="4">
        <v>1.85</v>
      </c>
      <c r="G50" s="4">
        <v>92</v>
      </c>
      <c r="H50" s="4">
        <v>2003</v>
      </c>
      <c r="O50">
        <f>Tabla1[[#This Row],[RANK]]</f>
        <v>49</v>
      </c>
    </row>
    <row r="51" spans="1:15" x14ac:dyDescent="0.25">
      <c r="A51" s="15">
        <v>50</v>
      </c>
      <c r="B51" s="3" t="s">
        <v>392</v>
      </c>
      <c r="C51" s="10" t="s">
        <v>28</v>
      </c>
      <c r="D51" s="3" t="s">
        <v>26</v>
      </c>
      <c r="E51" s="3" t="s">
        <v>48</v>
      </c>
      <c r="F51" s="4">
        <v>1.83</v>
      </c>
      <c r="G51" s="4">
        <v>86</v>
      </c>
      <c r="H51" s="4">
        <v>2005</v>
      </c>
      <c r="O51">
        <f>Tabla1[[#This Row],[RANK]]</f>
        <v>50</v>
      </c>
    </row>
    <row r="52" spans="1:15" x14ac:dyDescent="0.25">
      <c r="A52" s="15">
        <v>51</v>
      </c>
      <c r="B52" s="3" t="s">
        <v>342</v>
      </c>
      <c r="C52" s="10" t="s">
        <v>9</v>
      </c>
      <c r="D52" s="3" t="s">
        <v>120</v>
      </c>
      <c r="E52" s="3" t="s">
        <v>48</v>
      </c>
      <c r="F52" s="4">
        <v>1.93</v>
      </c>
      <c r="G52" s="4">
        <v>118</v>
      </c>
      <c r="H52" s="4">
        <v>2004</v>
      </c>
      <c r="O52">
        <f>Tabla1[[#This Row],[RANK]]</f>
        <v>51</v>
      </c>
    </row>
    <row r="53" spans="1:15" x14ac:dyDescent="0.25">
      <c r="A53" s="15">
        <v>52</v>
      </c>
      <c r="B53" s="3" t="s">
        <v>55</v>
      </c>
      <c r="C53" s="10" t="s">
        <v>5</v>
      </c>
      <c r="D53" s="3" t="s">
        <v>56</v>
      </c>
      <c r="E53" s="3" t="s">
        <v>48</v>
      </c>
      <c r="F53" s="4">
        <v>1.83</v>
      </c>
      <c r="G53" s="4">
        <v>101</v>
      </c>
      <c r="H53" s="4">
        <v>2004</v>
      </c>
      <c r="O53">
        <f>Tabla1[[#This Row],[RANK]]</f>
        <v>52</v>
      </c>
    </row>
    <row r="54" spans="1:15" x14ac:dyDescent="0.25">
      <c r="A54" s="15">
        <v>53</v>
      </c>
      <c r="B54" s="3" t="s">
        <v>81</v>
      </c>
      <c r="C54" s="10" t="s">
        <v>77</v>
      </c>
      <c r="D54" s="3" t="s">
        <v>82</v>
      </c>
      <c r="E54" s="3" t="s">
        <v>48</v>
      </c>
      <c r="F54" s="4">
        <v>1.93</v>
      </c>
      <c r="G54" s="4">
        <v>106</v>
      </c>
      <c r="H54" s="4">
        <v>2003</v>
      </c>
      <c r="O54">
        <f>Tabla1[[#This Row],[RANK]]</f>
        <v>53</v>
      </c>
    </row>
    <row r="55" spans="1:15" x14ac:dyDescent="0.25">
      <c r="A55" s="15">
        <v>54</v>
      </c>
      <c r="B55" s="3" t="s">
        <v>73</v>
      </c>
      <c r="C55" s="10" t="s">
        <v>12</v>
      </c>
      <c r="D55" s="3" t="s">
        <v>13</v>
      </c>
      <c r="E55" s="3" t="s">
        <v>48</v>
      </c>
      <c r="F55" s="4">
        <v>1.8</v>
      </c>
      <c r="G55" s="4">
        <v>94</v>
      </c>
      <c r="H55" s="4">
        <v>2003</v>
      </c>
      <c r="O55">
        <f>Tabla1[[#This Row],[RANK]]</f>
        <v>54</v>
      </c>
    </row>
    <row r="56" spans="1:15" x14ac:dyDescent="0.25">
      <c r="A56" s="15">
        <v>55</v>
      </c>
      <c r="B56" s="3" t="s">
        <v>94</v>
      </c>
      <c r="C56" s="10" t="s">
        <v>9</v>
      </c>
      <c r="D56" s="3" t="s">
        <v>95</v>
      </c>
      <c r="E56" s="3" t="s">
        <v>48</v>
      </c>
      <c r="F56" s="4">
        <v>1.93</v>
      </c>
      <c r="G56" s="4">
        <v>122</v>
      </c>
      <c r="H56" s="4">
        <v>2003</v>
      </c>
      <c r="O56">
        <f>Tabla1[[#This Row],[RANK]]</f>
        <v>55</v>
      </c>
    </row>
    <row r="57" spans="1:15" x14ac:dyDescent="0.25">
      <c r="A57" s="15">
        <v>56</v>
      </c>
      <c r="B57" s="3" t="s">
        <v>390</v>
      </c>
      <c r="C57" s="10" t="s">
        <v>28</v>
      </c>
      <c r="D57" s="3" t="s">
        <v>10</v>
      </c>
      <c r="E57" s="3" t="s">
        <v>48</v>
      </c>
      <c r="F57" s="4">
        <v>1.8</v>
      </c>
      <c r="G57" s="4">
        <v>88</v>
      </c>
      <c r="H57" s="4">
        <v>2001</v>
      </c>
      <c r="O57">
        <f>Tabla1[[#This Row],[RANK]]</f>
        <v>56</v>
      </c>
    </row>
    <row r="58" spans="1:15" x14ac:dyDescent="0.25">
      <c r="A58" s="15">
        <v>57</v>
      </c>
      <c r="B58" s="3" t="s">
        <v>47</v>
      </c>
      <c r="C58" s="10" t="s">
        <v>19</v>
      </c>
      <c r="D58" s="3" t="s">
        <v>29</v>
      </c>
      <c r="E58" s="3" t="s">
        <v>48</v>
      </c>
      <c r="F58" s="4">
        <v>1.96</v>
      </c>
      <c r="G58" s="4">
        <v>90</v>
      </c>
      <c r="H58" s="4">
        <v>2003</v>
      </c>
      <c r="O58">
        <f>Tabla1[[#This Row],[RANK]]</f>
        <v>57</v>
      </c>
    </row>
    <row r="59" spans="1:15" x14ac:dyDescent="0.25">
      <c r="A59" s="15">
        <v>58</v>
      </c>
      <c r="B59" s="3" t="s">
        <v>101</v>
      </c>
      <c r="C59" s="10" t="s">
        <v>33</v>
      </c>
      <c r="D59" s="3" t="s">
        <v>87</v>
      </c>
      <c r="E59" s="3" t="s">
        <v>48</v>
      </c>
      <c r="F59" s="4">
        <v>1.93</v>
      </c>
      <c r="G59" s="4">
        <v>108</v>
      </c>
      <c r="H59" s="4">
        <v>2003</v>
      </c>
      <c r="O59">
        <f>Tabla1[[#This Row],[RANK]]</f>
        <v>58</v>
      </c>
    </row>
    <row r="60" spans="1:15" x14ac:dyDescent="0.25">
      <c r="A60" s="15">
        <v>59</v>
      </c>
      <c r="B60" s="3" t="s">
        <v>151</v>
      </c>
      <c r="C60" s="10" t="s">
        <v>19</v>
      </c>
      <c r="D60" s="3" t="s">
        <v>154</v>
      </c>
      <c r="E60" s="3" t="s">
        <v>48</v>
      </c>
      <c r="F60" s="4">
        <v>1.83</v>
      </c>
      <c r="G60" s="4">
        <v>83</v>
      </c>
      <c r="H60" s="4">
        <v>2002</v>
      </c>
      <c r="O60">
        <f>Tabla1[[#This Row],[RANK]]</f>
        <v>59</v>
      </c>
    </row>
    <row r="61" spans="1:15" x14ac:dyDescent="0.25">
      <c r="A61" s="15">
        <v>60</v>
      </c>
      <c r="B61" s="3" t="s">
        <v>270</v>
      </c>
      <c r="C61" s="10" t="s">
        <v>92</v>
      </c>
      <c r="D61" s="3" t="s">
        <v>160</v>
      </c>
      <c r="E61" s="3" t="s">
        <v>48</v>
      </c>
      <c r="F61" s="4">
        <v>1.96</v>
      </c>
      <c r="G61" s="4">
        <v>145</v>
      </c>
      <c r="H61" s="4">
        <v>2003</v>
      </c>
      <c r="O61">
        <f>Tabla1[[#This Row],[RANK]]</f>
        <v>60</v>
      </c>
    </row>
    <row r="62" spans="1:15" x14ac:dyDescent="0.25">
      <c r="A62" s="15">
        <v>61</v>
      </c>
      <c r="B62" s="3" t="s">
        <v>346</v>
      </c>
      <c r="C62" s="10" t="s">
        <v>9</v>
      </c>
      <c r="D62" s="3" t="s">
        <v>29</v>
      </c>
      <c r="E62" s="3" t="s">
        <v>48</v>
      </c>
      <c r="F62" s="4">
        <v>1.91</v>
      </c>
      <c r="G62" s="4">
        <v>109</v>
      </c>
      <c r="H62" s="4">
        <v>2004</v>
      </c>
      <c r="O62">
        <f>Tabla1[[#This Row],[RANK]]</f>
        <v>61</v>
      </c>
    </row>
    <row r="63" spans="1:15" x14ac:dyDescent="0.25">
      <c r="A63" s="15">
        <v>62</v>
      </c>
      <c r="B63" s="3" t="s">
        <v>113</v>
      </c>
      <c r="C63" s="10" t="s">
        <v>19</v>
      </c>
      <c r="D63" s="3" t="s">
        <v>104</v>
      </c>
      <c r="E63" s="3" t="s">
        <v>48</v>
      </c>
      <c r="F63" s="4">
        <v>1.91</v>
      </c>
      <c r="G63" s="4">
        <v>94</v>
      </c>
      <c r="H63" s="4">
        <v>2002</v>
      </c>
      <c r="O63">
        <f>Tabla1[[#This Row],[RANK]]</f>
        <v>62</v>
      </c>
    </row>
    <row r="64" spans="1:15" x14ac:dyDescent="0.25">
      <c r="A64" s="15">
        <v>63</v>
      </c>
      <c r="B64" s="3" t="s">
        <v>420</v>
      </c>
      <c r="C64" s="10" t="s">
        <v>5</v>
      </c>
      <c r="D64" s="3" t="s">
        <v>90</v>
      </c>
      <c r="E64" s="3" t="s">
        <v>48</v>
      </c>
      <c r="F64" s="4">
        <v>1.85</v>
      </c>
      <c r="G64" s="4">
        <v>86</v>
      </c>
      <c r="H64" s="4">
        <v>2002</v>
      </c>
      <c r="O64">
        <f>Tabla1[[#This Row],[RANK]]</f>
        <v>63</v>
      </c>
    </row>
    <row r="65" spans="1:15" x14ac:dyDescent="0.25">
      <c r="A65" s="15">
        <v>64</v>
      </c>
      <c r="B65" s="3" t="s">
        <v>344</v>
      </c>
      <c r="C65" s="10" t="s">
        <v>9</v>
      </c>
      <c r="D65" s="3" t="s">
        <v>108</v>
      </c>
      <c r="E65" s="3" t="s">
        <v>48</v>
      </c>
      <c r="F65" s="4">
        <v>1.83</v>
      </c>
      <c r="G65" s="4">
        <v>108</v>
      </c>
      <c r="H65" s="4">
        <v>2002</v>
      </c>
      <c r="O65">
        <f>Tabla1[[#This Row],[RANK]]</f>
        <v>64</v>
      </c>
    </row>
    <row r="66" spans="1:15" x14ac:dyDescent="0.25">
      <c r="A66" s="15">
        <v>65</v>
      </c>
      <c r="B66" s="3" t="s">
        <v>348</v>
      </c>
      <c r="C66" s="10" t="s">
        <v>9</v>
      </c>
      <c r="D66" s="3" t="s">
        <v>54</v>
      </c>
      <c r="E66" s="3" t="s">
        <v>48</v>
      </c>
      <c r="F66" s="4">
        <v>1.98</v>
      </c>
      <c r="G66" s="4">
        <v>116</v>
      </c>
      <c r="H66" s="4">
        <v>2003</v>
      </c>
      <c r="O66">
        <f>Tabla1[[#This Row],[RANK]]</f>
        <v>65</v>
      </c>
    </row>
    <row r="67" spans="1:15" x14ac:dyDescent="0.25">
      <c r="A67" s="15">
        <v>66</v>
      </c>
      <c r="B67" s="3" t="s">
        <v>398</v>
      </c>
      <c r="C67" s="10" t="s">
        <v>28</v>
      </c>
      <c r="D67" s="3" t="s">
        <v>6</v>
      </c>
      <c r="E67" s="3" t="s">
        <v>48</v>
      </c>
      <c r="F67" s="4">
        <v>1.88</v>
      </c>
      <c r="G67" s="4">
        <v>86</v>
      </c>
      <c r="H67" s="4">
        <v>2004</v>
      </c>
      <c r="O67">
        <f>Tabla1[[#This Row],[RANK]]</f>
        <v>66</v>
      </c>
    </row>
    <row r="68" spans="1:15" x14ac:dyDescent="0.25">
      <c r="A68" s="15">
        <v>67</v>
      </c>
      <c r="B68" s="3" t="s">
        <v>46</v>
      </c>
      <c r="C68" s="10" t="s">
        <v>19</v>
      </c>
      <c r="D68" s="3" t="s">
        <v>22</v>
      </c>
      <c r="E68" s="3" t="s">
        <v>48</v>
      </c>
      <c r="F68" s="4">
        <v>1.8</v>
      </c>
      <c r="G68" s="4">
        <v>86</v>
      </c>
      <c r="H68" s="4">
        <v>2004</v>
      </c>
      <c r="O68">
        <f>Tabla1[[#This Row],[RANK]]</f>
        <v>67</v>
      </c>
    </row>
    <row r="69" spans="1:15" x14ac:dyDescent="0.25">
      <c r="A69" s="15">
        <v>68</v>
      </c>
      <c r="B69" s="3" t="s">
        <v>49</v>
      </c>
      <c r="C69" s="10" t="s">
        <v>19</v>
      </c>
      <c r="D69" s="3" t="s">
        <v>50</v>
      </c>
      <c r="E69" s="3" t="s">
        <v>48</v>
      </c>
      <c r="F69" s="4">
        <v>1.88</v>
      </c>
      <c r="G69" s="4">
        <v>94</v>
      </c>
      <c r="H69" s="4">
        <v>2003</v>
      </c>
      <c r="O69">
        <f>Tabla1[[#This Row],[RANK]]</f>
        <v>68</v>
      </c>
    </row>
    <row r="70" spans="1:15" x14ac:dyDescent="0.25">
      <c r="A70" s="15">
        <v>69</v>
      </c>
      <c r="B70" s="3" t="s">
        <v>268</v>
      </c>
      <c r="C70" s="10" t="s">
        <v>15</v>
      </c>
      <c r="D70" s="3" t="s">
        <v>269</v>
      </c>
      <c r="E70" s="3" t="s">
        <v>48</v>
      </c>
      <c r="F70" s="4">
        <v>2.0299999999999998</v>
      </c>
      <c r="G70" s="4">
        <v>147</v>
      </c>
      <c r="H70" s="4">
        <v>2003</v>
      </c>
      <c r="O70">
        <f>Tabla1[[#This Row],[RANK]]</f>
        <v>69</v>
      </c>
    </row>
    <row r="71" spans="1:15" x14ac:dyDescent="0.25">
      <c r="A71" s="15">
        <v>70</v>
      </c>
      <c r="B71" s="3" t="s">
        <v>99</v>
      </c>
      <c r="C71" s="10" t="s">
        <v>33</v>
      </c>
      <c r="D71" s="3" t="s">
        <v>100</v>
      </c>
      <c r="E71" s="3" t="s">
        <v>48</v>
      </c>
      <c r="F71" s="4">
        <v>1.88</v>
      </c>
      <c r="G71" s="4">
        <v>108</v>
      </c>
      <c r="H71" s="4">
        <v>2005</v>
      </c>
      <c r="O71">
        <f>Tabla1[[#This Row],[RANK]]</f>
        <v>70</v>
      </c>
    </row>
    <row r="72" spans="1:15" x14ac:dyDescent="0.25">
      <c r="A72" s="15">
        <v>71</v>
      </c>
      <c r="B72" s="3" t="s">
        <v>325</v>
      </c>
      <c r="C72" s="10" t="s">
        <v>21</v>
      </c>
      <c r="D72" s="3" t="s">
        <v>67</v>
      </c>
      <c r="E72" s="3" t="s">
        <v>48</v>
      </c>
      <c r="F72" s="4">
        <v>1.91</v>
      </c>
      <c r="G72" s="4">
        <v>133</v>
      </c>
      <c r="H72" s="4">
        <v>2004</v>
      </c>
      <c r="O72">
        <f>Tabla1[[#This Row],[RANK]]</f>
        <v>71</v>
      </c>
    </row>
    <row r="73" spans="1:15" x14ac:dyDescent="0.25">
      <c r="A73" s="15">
        <v>72</v>
      </c>
      <c r="B73" s="3" t="s">
        <v>157</v>
      </c>
      <c r="C73" s="10" t="s">
        <v>12</v>
      </c>
      <c r="D73" s="3" t="s">
        <v>158</v>
      </c>
      <c r="E73" s="3" t="s">
        <v>48</v>
      </c>
      <c r="F73" s="4">
        <v>1.88</v>
      </c>
      <c r="G73" s="4">
        <v>101</v>
      </c>
      <c r="H73" s="4">
        <v>2003</v>
      </c>
      <c r="O73">
        <f>Tabla1[[#This Row],[RANK]]</f>
        <v>72</v>
      </c>
    </row>
    <row r="74" spans="1:15" x14ac:dyDescent="0.25">
      <c r="A74" s="15">
        <v>73</v>
      </c>
      <c r="B74" s="3" t="s">
        <v>155</v>
      </c>
      <c r="C74" s="10" t="s">
        <v>21</v>
      </c>
      <c r="D74" s="3" t="s">
        <v>156</v>
      </c>
      <c r="E74" s="3" t="s">
        <v>48</v>
      </c>
      <c r="F74" s="4">
        <v>1.93</v>
      </c>
      <c r="G74" s="4">
        <v>147</v>
      </c>
      <c r="H74" s="4">
        <v>2004</v>
      </c>
      <c r="O74">
        <f>Tabla1[[#This Row],[RANK]]</f>
        <v>73</v>
      </c>
    </row>
    <row r="75" spans="1:15" x14ac:dyDescent="0.25">
      <c r="A75" s="15">
        <v>74</v>
      </c>
      <c r="B75" s="3" t="s">
        <v>91</v>
      </c>
      <c r="C75" s="10" t="s">
        <v>92</v>
      </c>
      <c r="D75" s="3" t="s">
        <v>93</v>
      </c>
      <c r="E75" s="3" t="s">
        <v>48</v>
      </c>
      <c r="F75" s="4">
        <v>1.93</v>
      </c>
      <c r="G75" s="4">
        <v>143</v>
      </c>
      <c r="H75" s="4">
        <v>2003</v>
      </c>
      <c r="O75">
        <f>Tabla1[[#This Row],[RANK]]</f>
        <v>74</v>
      </c>
    </row>
    <row r="76" spans="1:15" x14ac:dyDescent="0.25">
      <c r="A76" s="15">
        <v>75</v>
      </c>
      <c r="B76" s="3" t="s">
        <v>72</v>
      </c>
      <c r="C76" s="10" t="s">
        <v>19</v>
      </c>
      <c r="D76" s="3" t="s">
        <v>37</v>
      </c>
      <c r="E76" s="3" t="s">
        <v>48</v>
      </c>
      <c r="F76" s="4">
        <v>1.78</v>
      </c>
      <c r="G76" s="4">
        <v>81</v>
      </c>
      <c r="H76" s="4">
        <v>2004</v>
      </c>
      <c r="O76">
        <f>Tabla1[[#This Row],[RANK]]</f>
        <v>75</v>
      </c>
    </row>
    <row r="77" spans="1:15" x14ac:dyDescent="0.25">
      <c r="A77" s="15">
        <v>76</v>
      </c>
      <c r="B77" s="3" t="s">
        <v>320</v>
      </c>
      <c r="C77" s="10" t="s">
        <v>21</v>
      </c>
      <c r="D77" s="3" t="s">
        <v>321</v>
      </c>
      <c r="E77" s="3" t="s">
        <v>48</v>
      </c>
      <c r="F77" s="4">
        <v>1.96</v>
      </c>
      <c r="G77" s="4">
        <v>152</v>
      </c>
      <c r="H77" s="4">
        <v>2003</v>
      </c>
      <c r="O77">
        <f>Tabla1[[#This Row],[RANK]]</f>
        <v>76</v>
      </c>
    </row>
    <row r="78" spans="1:15" x14ac:dyDescent="0.25">
      <c r="A78" s="15">
        <v>77</v>
      </c>
      <c r="B78" s="3" t="s">
        <v>259</v>
      </c>
      <c r="C78" s="10" t="s">
        <v>260</v>
      </c>
      <c r="D78" s="3" t="s">
        <v>35</v>
      </c>
      <c r="E78" s="3" t="s">
        <v>48</v>
      </c>
      <c r="F78" s="4">
        <v>1.91</v>
      </c>
      <c r="G78" s="4">
        <v>141</v>
      </c>
      <c r="H78" s="4">
        <v>2005</v>
      </c>
      <c r="O78">
        <f>Tabla1[[#This Row],[RANK]]</f>
        <v>77</v>
      </c>
    </row>
    <row r="79" spans="1:15" x14ac:dyDescent="0.25">
      <c r="A79" s="15">
        <v>78</v>
      </c>
      <c r="B79" s="3" t="s">
        <v>347</v>
      </c>
      <c r="C79" s="10" t="s">
        <v>9</v>
      </c>
      <c r="D79" s="3" t="s">
        <v>45</v>
      </c>
      <c r="E79" s="3" t="s">
        <v>48</v>
      </c>
      <c r="F79" s="4">
        <v>1.91</v>
      </c>
      <c r="G79" s="4">
        <v>108</v>
      </c>
      <c r="H79" s="4">
        <v>2001</v>
      </c>
      <c r="O79">
        <f>Tabla1[[#This Row],[RANK]]</f>
        <v>78</v>
      </c>
    </row>
    <row r="80" spans="1:15" x14ac:dyDescent="0.25">
      <c r="A80" s="15">
        <v>79</v>
      </c>
      <c r="B80" s="3" t="s">
        <v>204</v>
      </c>
      <c r="C80" s="10" t="s">
        <v>19</v>
      </c>
      <c r="D80" s="3" t="s">
        <v>67</v>
      </c>
      <c r="E80" s="3" t="s">
        <v>48</v>
      </c>
      <c r="F80" s="4">
        <v>1.75</v>
      </c>
      <c r="G80" s="4">
        <v>85</v>
      </c>
      <c r="H80" s="4">
        <v>2003</v>
      </c>
      <c r="O80">
        <f>Tabla1[[#This Row],[RANK]]</f>
        <v>79</v>
      </c>
    </row>
    <row r="81" spans="1:15" x14ac:dyDescent="0.25">
      <c r="A81" s="15">
        <v>80</v>
      </c>
      <c r="B81" s="3" t="s">
        <v>116</v>
      </c>
      <c r="C81" s="10" t="s">
        <v>77</v>
      </c>
      <c r="D81" s="3" t="s">
        <v>6</v>
      </c>
      <c r="E81" s="3" t="s">
        <v>48</v>
      </c>
      <c r="F81" s="4">
        <v>1.96</v>
      </c>
      <c r="G81" s="4">
        <v>110</v>
      </c>
      <c r="H81" s="4">
        <v>2003</v>
      </c>
      <c r="O81">
        <f>Tabla1[[#This Row],[RANK]]</f>
        <v>80</v>
      </c>
    </row>
    <row r="82" spans="1:15" x14ac:dyDescent="0.25">
      <c r="A82" s="15">
        <v>81</v>
      </c>
      <c r="B82" s="3" t="s">
        <v>423</v>
      </c>
      <c r="C82" s="10" t="s">
        <v>5</v>
      </c>
      <c r="D82" s="3" t="s">
        <v>24</v>
      </c>
      <c r="E82" s="3" t="s">
        <v>75</v>
      </c>
      <c r="F82" s="4">
        <v>1.83</v>
      </c>
      <c r="G82" s="4">
        <v>92</v>
      </c>
      <c r="H82" s="4">
        <v>2004</v>
      </c>
      <c r="O82">
        <f>Tabla1[[#This Row],[RANK]]</f>
        <v>81</v>
      </c>
    </row>
    <row r="83" spans="1:15" x14ac:dyDescent="0.25">
      <c r="A83" s="15">
        <v>82</v>
      </c>
      <c r="B83" s="3" t="s">
        <v>68</v>
      </c>
      <c r="C83" s="10" t="s">
        <v>28</v>
      </c>
      <c r="D83" s="3" t="s">
        <v>69</v>
      </c>
      <c r="E83" s="3" t="s">
        <v>75</v>
      </c>
      <c r="F83" s="4">
        <v>1.91</v>
      </c>
      <c r="G83" s="4">
        <v>89</v>
      </c>
      <c r="H83" s="4">
        <v>2003</v>
      </c>
      <c r="O83">
        <f>Tabla1[[#This Row],[RANK]]</f>
        <v>82</v>
      </c>
    </row>
    <row r="84" spans="1:15" x14ac:dyDescent="0.25">
      <c r="A84" s="15">
        <v>83</v>
      </c>
      <c r="B84" s="3" t="s">
        <v>367</v>
      </c>
      <c r="C84" s="10" t="s">
        <v>33</v>
      </c>
      <c r="D84" s="3" t="s">
        <v>112</v>
      </c>
      <c r="E84" s="3" t="s">
        <v>75</v>
      </c>
      <c r="F84" s="4">
        <v>1.91</v>
      </c>
      <c r="G84" s="4">
        <v>107</v>
      </c>
      <c r="H84" s="4">
        <v>2005</v>
      </c>
      <c r="O84">
        <f>Tabla1[[#This Row],[RANK]]</f>
        <v>83</v>
      </c>
    </row>
    <row r="85" spans="1:15" x14ac:dyDescent="0.25">
      <c r="A85" s="15">
        <v>84</v>
      </c>
      <c r="B85" s="3" t="s">
        <v>402</v>
      </c>
      <c r="C85" s="10" t="s">
        <v>28</v>
      </c>
      <c r="D85" s="3" t="s">
        <v>37</v>
      </c>
      <c r="E85" s="3" t="s">
        <v>75</v>
      </c>
      <c r="F85" s="4">
        <v>1.85</v>
      </c>
      <c r="G85" s="4">
        <v>89</v>
      </c>
      <c r="H85" s="4">
        <v>2004</v>
      </c>
      <c r="O85">
        <f>Tabla1[[#This Row],[RANK]]</f>
        <v>84</v>
      </c>
    </row>
    <row r="86" spans="1:15" x14ac:dyDescent="0.25">
      <c r="A86" s="15">
        <v>85</v>
      </c>
      <c r="B86" s="3" t="s">
        <v>65</v>
      </c>
      <c r="C86" s="10" t="s">
        <v>9</v>
      </c>
      <c r="D86" s="3" t="s">
        <v>35</v>
      </c>
      <c r="E86" s="3" t="s">
        <v>75</v>
      </c>
      <c r="F86" s="4">
        <v>1.93</v>
      </c>
      <c r="G86" s="4">
        <v>116</v>
      </c>
      <c r="H86" s="4">
        <v>2003</v>
      </c>
      <c r="O86">
        <f>Tabla1[[#This Row],[RANK]]</f>
        <v>85</v>
      </c>
    </row>
    <row r="87" spans="1:15" x14ac:dyDescent="0.25">
      <c r="A87" s="15">
        <v>86</v>
      </c>
      <c r="B87" s="3" t="s">
        <v>369</v>
      </c>
      <c r="C87" s="10" t="s">
        <v>33</v>
      </c>
      <c r="D87" s="3" t="s">
        <v>370</v>
      </c>
      <c r="E87" s="3" t="s">
        <v>75</v>
      </c>
      <c r="F87" s="4">
        <v>1.83</v>
      </c>
      <c r="G87" s="4">
        <v>100</v>
      </c>
      <c r="H87" s="4">
        <v>2004</v>
      </c>
      <c r="O87">
        <f>Tabla1[[#This Row],[RANK]]</f>
        <v>86</v>
      </c>
    </row>
    <row r="88" spans="1:15" x14ac:dyDescent="0.25">
      <c r="A88" s="15">
        <v>87</v>
      </c>
      <c r="B88" s="3" t="s">
        <v>399</v>
      </c>
      <c r="C88" s="10" t="s">
        <v>28</v>
      </c>
      <c r="D88" s="3" t="s">
        <v>267</v>
      </c>
      <c r="E88" s="3" t="s">
        <v>75</v>
      </c>
      <c r="F88" s="4">
        <v>1.75</v>
      </c>
      <c r="G88" s="4">
        <v>84</v>
      </c>
      <c r="H88" s="4">
        <v>2003</v>
      </c>
      <c r="O88">
        <f>Tabla1[[#This Row],[RANK]]</f>
        <v>87</v>
      </c>
    </row>
    <row r="89" spans="1:15" x14ac:dyDescent="0.25">
      <c r="A89" s="15">
        <v>88</v>
      </c>
      <c r="B89" s="3" t="s">
        <v>282</v>
      </c>
      <c r="C89" s="10" t="s">
        <v>92</v>
      </c>
      <c r="D89" s="3" t="s">
        <v>122</v>
      </c>
      <c r="E89" s="3" t="s">
        <v>75</v>
      </c>
      <c r="F89" s="4">
        <v>1.96</v>
      </c>
      <c r="G89" s="4">
        <v>142</v>
      </c>
      <c r="H89" s="4">
        <v>2004</v>
      </c>
      <c r="O89">
        <f>Tabla1[[#This Row],[RANK]]</f>
        <v>88</v>
      </c>
    </row>
    <row r="90" spans="1:15" x14ac:dyDescent="0.25">
      <c r="A90" s="15">
        <v>89</v>
      </c>
      <c r="B90" s="3" t="s">
        <v>236</v>
      </c>
      <c r="C90" s="10" t="s">
        <v>77</v>
      </c>
      <c r="D90" s="3" t="s">
        <v>237</v>
      </c>
      <c r="E90" s="3" t="s">
        <v>75</v>
      </c>
      <c r="F90" s="4">
        <v>1.96</v>
      </c>
      <c r="G90" s="4">
        <v>117</v>
      </c>
      <c r="H90" s="4">
        <v>2003</v>
      </c>
      <c r="O90">
        <f>Tabla1[[#This Row],[RANK]]</f>
        <v>89</v>
      </c>
    </row>
    <row r="91" spans="1:15" x14ac:dyDescent="0.25">
      <c r="A91" s="15">
        <v>90</v>
      </c>
      <c r="B91" s="3" t="s">
        <v>263</v>
      </c>
      <c r="C91" s="10" t="s">
        <v>260</v>
      </c>
      <c r="D91" s="3" t="s">
        <v>264</v>
      </c>
      <c r="E91" s="3" t="s">
        <v>75</v>
      </c>
      <c r="F91" s="4">
        <v>1.93</v>
      </c>
      <c r="G91" s="4">
        <v>136</v>
      </c>
      <c r="H91" s="4">
        <v>2003</v>
      </c>
      <c r="O91">
        <f>Tabla1[[#This Row],[RANK]]</f>
        <v>90</v>
      </c>
    </row>
    <row r="92" spans="1:15" x14ac:dyDescent="0.25">
      <c r="A92" s="15">
        <v>91</v>
      </c>
      <c r="B92" s="3" t="s">
        <v>349</v>
      </c>
      <c r="C92" s="10" t="s">
        <v>9</v>
      </c>
      <c r="D92" s="3" t="s">
        <v>31</v>
      </c>
      <c r="E92" s="3" t="s">
        <v>75</v>
      </c>
      <c r="F92" s="4">
        <v>1.96</v>
      </c>
      <c r="G92" s="4">
        <v>126</v>
      </c>
      <c r="H92" s="4">
        <v>2004</v>
      </c>
      <c r="O92">
        <f>Tabla1[[#This Row],[RANK]]</f>
        <v>91</v>
      </c>
    </row>
    <row r="93" spans="1:15" x14ac:dyDescent="0.25">
      <c r="A93" s="15">
        <v>92</v>
      </c>
      <c r="B93" s="3" t="s">
        <v>165</v>
      </c>
      <c r="C93" s="10" t="s">
        <v>58</v>
      </c>
      <c r="D93" s="3" t="s">
        <v>56</v>
      </c>
      <c r="E93" s="3" t="s">
        <v>75</v>
      </c>
      <c r="F93" s="4">
        <v>1.85</v>
      </c>
      <c r="G93" s="4">
        <v>92</v>
      </c>
      <c r="H93" s="4">
        <v>2002</v>
      </c>
      <c r="O93">
        <f>Tabla1[[#This Row],[RANK]]</f>
        <v>92</v>
      </c>
    </row>
    <row r="94" spans="1:15" x14ac:dyDescent="0.25">
      <c r="A94" s="15">
        <v>93</v>
      </c>
      <c r="B94" s="3" t="s">
        <v>291</v>
      </c>
      <c r="C94" s="10" t="s">
        <v>260</v>
      </c>
      <c r="D94" s="3" t="s">
        <v>69</v>
      </c>
      <c r="E94" s="3" t="s">
        <v>75</v>
      </c>
      <c r="F94" s="4">
        <v>1.93</v>
      </c>
      <c r="G94" s="4">
        <v>140</v>
      </c>
      <c r="H94" s="4">
        <v>2002</v>
      </c>
      <c r="O94">
        <f>Tabla1[[#This Row],[RANK]]</f>
        <v>93</v>
      </c>
    </row>
    <row r="95" spans="1:15" x14ac:dyDescent="0.25">
      <c r="A95" s="15">
        <v>94</v>
      </c>
      <c r="B95" s="3" t="s">
        <v>271</v>
      </c>
      <c r="C95" s="10" t="s">
        <v>260</v>
      </c>
      <c r="D95" s="3" t="s">
        <v>160</v>
      </c>
      <c r="E95" s="3" t="s">
        <v>75</v>
      </c>
      <c r="F95" s="4">
        <v>1.91</v>
      </c>
      <c r="G95" s="4">
        <v>137</v>
      </c>
      <c r="H95" s="4">
        <v>2001</v>
      </c>
      <c r="O95">
        <f>Tabla1[[#This Row],[RANK]]</f>
        <v>94</v>
      </c>
    </row>
    <row r="96" spans="1:15" x14ac:dyDescent="0.25">
      <c r="A96" s="15">
        <v>95</v>
      </c>
      <c r="B96" s="3" t="s">
        <v>133</v>
      </c>
      <c r="C96" s="10" t="s">
        <v>19</v>
      </c>
      <c r="D96" s="3" t="s">
        <v>134</v>
      </c>
      <c r="E96" s="3" t="s">
        <v>75</v>
      </c>
      <c r="F96" s="4">
        <v>1.91</v>
      </c>
      <c r="G96" s="4">
        <v>83</v>
      </c>
      <c r="H96" s="4">
        <v>2004</v>
      </c>
      <c r="O96">
        <f>Tabla1[[#This Row],[RANK]]</f>
        <v>95</v>
      </c>
    </row>
    <row r="97" spans="1:15" x14ac:dyDescent="0.25">
      <c r="A97" s="15">
        <v>96</v>
      </c>
      <c r="B97" s="3" t="s">
        <v>89</v>
      </c>
      <c r="C97" s="10" t="s">
        <v>5</v>
      </c>
      <c r="D97" s="3" t="s">
        <v>90</v>
      </c>
      <c r="E97" s="3" t="s">
        <v>75</v>
      </c>
      <c r="F97" s="4">
        <v>1.88</v>
      </c>
      <c r="G97" s="4">
        <v>92</v>
      </c>
      <c r="H97" s="4">
        <v>2003</v>
      </c>
      <c r="O97">
        <f>Tabla1[[#This Row],[RANK]]</f>
        <v>96</v>
      </c>
    </row>
    <row r="98" spans="1:15" x14ac:dyDescent="0.25">
      <c r="A98" s="15">
        <v>97</v>
      </c>
      <c r="B98" s="3" t="s">
        <v>193</v>
      </c>
      <c r="C98" s="10" t="s">
        <v>12</v>
      </c>
      <c r="D98" s="3" t="s">
        <v>40</v>
      </c>
      <c r="E98" s="3" t="s">
        <v>75</v>
      </c>
      <c r="F98" s="4">
        <v>1.75</v>
      </c>
      <c r="G98" s="4">
        <v>103</v>
      </c>
      <c r="H98" s="4">
        <v>2003</v>
      </c>
      <c r="O98">
        <f>Tabla1[[#This Row],[RANK]]</f>
        <v>97</v>
      </c>
    </row>
    <row r="99" spans="1:15" x14ac:dyDescent="0.25">
      <c r="A99" s="15">
        <v>98</v>
      </c>
      <c r="B99" s="3" t="s">
        <v>85</v>
      </c>
      <c r="C99" s="10" t="s">
        <v>19</v>
      </c>
      <c r="D99" s="3" t="s">
        <v>13</v>
      </c>
      <c r="E99" s="3" t="s">
        <v>75</v>
      </c>
      <c r="F99" s="4">
        <v>1.93</v>
      </c>
      <c r="G99" s="4">
        <v>101</v>
      </c>
      <c r="H99" s="4">
        <v>2002</v>
      </c>
      <c r="O99">
        <f>Tabla1[[#This Row],[RANK]]</f>
        <v>98</v>
      </c>
    </row>
    <row r="100" spans="1:15" x14ac:dyDescent="0.25">
      <c r="A100" s="15">
        <v>99</v>
      </c>
      <c r="B100" s="3" t="s">
        <v>166</v>
      </c>
      <c r="C100" s="10" t="s">
        <v>58</v>
      </c>
      <c r="D100" s="3" t="s">
        <v>54</v>
      </c>
      <c r="E100" s="3" t="s">
        <v>75</v>
      </c>
      <c r="F100" s="4">
        <v>1.96</v>
      </c>
      <c r="G100" s="4">
        <v>106</v>
      </c>
      <c r="H100" s="4">
        <v>2004</v>
      </c>
      <c r="O100">
        <f>Tabla1[[#This Row],[RANK]]</f>
        <v>99</v>
      </c>
    </row>
    <row r="101" spans="1:15" x14ac:dyDescent="0.25">
      <c r="A101" s="15">
        <v>100</v>
      </c>
      <c r="B101" s="3" t="s">
        <v>327</v>
      </c>
      <c r="C101" s="10" t="s">
        <v>21</v>
      </c>
      <c r="D101" s="3" t="s">
        <v>108</v>
      </c>
      <c r="E101" s="3" t="s">
        <v>75</v>
      </c>
      <c r="F101" s="4">
        <v>1.91</v>
      </c>
      <c r="G101" s="4">
        <v>135</v>
      </c>
      <c r="H101" s="4">
        <v>2002</v>
      </c>
      <c r="O101">
        <f>Tabla1[[#This Row],[RANK]]</f>
        <v>100</v>
      </c>
    </row>
    <row r="102" spans="1:15" x14ac:dyDescent="0.25">
      <c r="A102" s="15">
        <v>101</v>
      </c>
      <c r="B102" s="3" t="s">
        <v>293</v>
      </c>
      <c r="C102" s="10" t="s">
        <v>15</v>
      </c>
      <c r="D102" s="3" t="s">
        <v>10</v>
      </c>
      <c r="E102" s="3" t="s">
        <v>75</v>
      </c>
      <c r="F102" s="4">
        <v>2.06</v>
      </c>
      <c r="G102" s="4">
        <v>157</v>
      </c>
      <c r="H102" s="4">
        <v>2002</v>
      </c>
      <c r="O102">
        <f>Tabla1[[#This Row],[RANK]]</f>
        <v>101</v>
      </c>
    </row>
    <row r="103" spans="1:15" x14ac:dyDescent="0.25">
      <c r="A103" s="15">
        <v>102</v>
      </c>
      <c r="B103" s="3" t="s">
        <v>53</v>
      </c>
      <c r="C103" s="10" t="s">
        <v>5</v>
      </c>
      <c r="D103" s="3" t="s">
        <v>54</v>
      </c>
      <c r="E103" s="3" t="s">
        <v>75</v>
      </c>
      <c r="F103" s="4">
        <v>1.91</v>
      </c>
      <c r="G103" s="4">
        <v>92</v>
      </c>
      <c r="H103" s="4">
        <v>2002</v>
      </c>
      <c r="O103">
        <f>Tabla1[[#This Row],[RANK]]</f>
        <v>102</v>
      </c>
    </row>
    <row r="104" spans="1:15" x14ac:dyDescent="0.25">
      <c r="A104" s="15">
        <v>103</v>
      </c>
      <c r="B104" s="3" t="s">
        <v>76</v>
      </c>
      <c r="C104" s="10" t="s">
        <v>77</v>
      </c>
      <c r="D104" s="3" t="s">
        <v>78</v>
      </c>
      <c r="E104" s="3" t="s">
        <v>75</v>
      </c>
      <c r="F104" s="4">
        <v>1.93</v>
      </c>
      <c r="G104" s="4">
        <v>108</v>
      </c>
      <c r="H104" s="4">
        <v>2002</v>
      </c>
      <c r="O104">
        <f>Tabla1[[#This Row],[RANK]]</f>
        <v>103</v>
      </c>
    </row>
    <row r="105" spans="1:15" x14ac:dyDescent="0.25">
      <c r="A105" s="15">
        <v>104</v>
      </c>
      <c r="B105" s="3" t="s">
        <v>323</v>
      </c>
      <c r="C105" s="10" t="s">
        <v>21</v>
      </c>
      <c r="D105" s="3" t="s">
        <v>324</v>
      </c>
      <c r="E105" s="3" t="s">
        <v>75</v>
      </c>
      <c r="F105" s="4">
        <v>1.83</v>
      </c>
      <c r="G105" s="4">
        <v>154</v>
      </c>
      <c r="H105" s="4">
        <v>2002</v>
      </c>
      <c r="O105">
        <f>Tabla1[[#This Row],[RANK]]</f>
        <v>104</v>
      </c>
    </row>
    <row r="106" spans="1:15" x14ac:dyDescent="0.25">
      <c r="A106" s="15">
        <v>105</v>
      </c>
      <c r="B106" s="3" t="s">
        <v>363</v>
      </c>
      <c r="C106" s="10" t="s">
        <v>9</v>
      </c>
      <c r="D106" s="3" t="s">
        <v>24</v>
      </c>
      <c r="E106" s="3" t="s">
        <v>75</v>
      </c>
      <c r="F106" s="4">
        <v>1.96</v>
      </c>
      <c r="G106" s="4">
        <v>129</v>
      </c>
      <c r="H106" s="4">
        <v>2004</v>
      </c>
      <c r="O106">
        <f>Tabla1[[#This Row],[RANK]]</f>
        <v>105</v>
      </c>
    </row>
    <row r="107" spans="1:15" x14ac:dyDescent="0.25">
      <c r="A107" s="15">
        <v>106</v>
      </c>
      <c r="B107" s="3" t="s">
        <v>61</v>
      </c>
      <c r="C107" s="10" t="s">
        <v>58</v>
      </c>
      <c r="D107" s="3" t="s">
        <v>10</v>
      </c>
      <c r="E107" s="3" t="s">
        <v>75</v>
      </c>
      <c r="F107" s="4">
        <v>1.93</v>
      </c>
      <c r="G107" s="4">
        <v>99</v>
      </c>
      <c r="H107" s="4">
        <v>2002</v>
      </c>
      <c r="O107">
        <f>Tabla1[[#This Row],[RANK]]</f>
        <v>106</v>
      </c>
    </row>
    <row r="108" spans="1:15" x14ac:dyDescent="0.25">
      <c r="A108" s="15">
        <v>107</v>
      </c>
      <c r="B108" s="3" t="s">
        <v>70</v>
      </c>
      <c r="C108" s="10" t="s">
        <v>19</v>
      </c>
      <c r="D108" s="3" t="s">
        <v>71</v>
      </c>
      <c r="E108" s="3" t="s">
        <v>75</v>
      </c>
      <c r="F108" s="4">
        <v>1.75</v>
      </c>
      <c r="G108" s="4">
        <v>77</v>
      </c>
      <c r="H108" s="4">
        <v>2003</v>
      </c>
      <c r="O108">
        <f>Tabla1[[#This Row],[RANK]]</f>
        <v>107</v>
      </c>
    </row>
    <row r="109" spans="1:15" x14ac:dyDescent="0.25">
      <c r="A109" s="15">
        <v>108</v>
      </c>
      <c r="B109" s="3" t="s">
        <v>419</v>
      </c>
      <c r="C109" s="10" t="s">
        <v>5</v>
      </c>
      <c r="D109" s="3" t="s">
        <v>217</v>
      </c>
      <c r="E109" s="3" t="s">
        <v>75</v>
      </c>
      <c r="F109" s="4">
        <v>1.88</v>
      </c>
      <c r="G109" s="4">
        <v>86</v>
      </c>
      <c r="H109" s="4">
        <v>2002</v>
      </c>
      <c r="O109">
        <f>Tabla1[[#This Row],[RANK]]</f>
        <v>108</v>
      </c>
    </row>
    <row r="110" spans="1:15" x14ac:dyDescent="0.25">
      <c r="A110" s="15">
        <v>109</v>
      </c>
      <c r="B110" s="3" t="s">
        <v>227</v>
      </c>
      <c r="C110" s="10" t="s">
        <v>19</v>
      </c>
      <c r="D110" s="3" t="s">
        <v>10</v>
      </c>
      <c r="E110" s="3" t="s">
        <v>75</v>
      </c>
      <c r="F110" s="4">
        <v>1.88</v>
      </c>
      <c r="G110" s="4">
        <v>92</v>
      </c>
      <c r="H110" s="4">
        <v>2002</v>
      </c>
      <c r="O110">
        <f>Tabla1[[#This Row],[RANK]]</f>
        <v>109</v>
      </c>
    </row>
    <row r="111" spans="1:15" x14ac:dyDescent="0.25">
      <c r="A111" s="15">
        <v>110</v>
      </c>
      <c r="B111" s="3" t="s">
        <v>343</v>
      </c>
      <c r="C111" s="10" t="s">
        <v>9</v>
      </c>
      <c r="D111" s="3" t="s">
        <v>108</v>
      </c>
      <c r="E111" s="3" t="s">
        <v>75</v>
      </c>
      <c r="F111" s="4">
        <v>1.91</v>
      </c>
      <c r="G111" s="4">
        <v>109</v>
      </c>
      <c r="H111" s="4">
        <v>2004</v>
      </c>
      <c r="O111">
        <f>Tabla1[[#This Row],[RANK]]</f>
        <v>110</v>
      </c>
    </row>
    <row r="112" spans="1:15" x14ac:dyDescent="0.25">
      <c r="A112" s="15">
        <v>111</v>
      </c>
      <c r="B112" s="3" t="s">
        <v>161</v>
      </c>
      <c r="C112" s="10" t="s">
        <v>33</v>
      </c>
      <c r="D112" s="3" t="s">
        <v>26</v>
      </c>
      <c r="E112" s="3" t="s">
        <v>75</v>
      </c>
      <c r="F112" s="4">
        <v>1.88</v>
      </c>
      <c r="G112" s="4">
        <v>107</v>
      </c>
      <c r="H112" s="4">
        <v>2003</v>
      </c>
      <c r="O112">
        <f>Tabla1[[#This Row],[RANK]]</f>
        <v>111</v>
      </c>
    </row>
    <row r="113" spans="1:15" x14ac:dyDescent="0.25">
      <c r="A113" s="15">
        <v>112</v>
      </c>
      <c r="B113" s="3" t="s">
        <v>393</v>
      </c>
      <c r="C113" s="10" t="s">
        <v>28</v>
      </c>
      <c r="D113" s="3" t="s">
        <v>112</v>
      </c>
      <c r="E113" s="3" t="s">
        <v>75</v>
      </c>
      <c r="F113" s="4">
        <v>1.83</v>
      </c>
      <c r="G113" s="4">
        <v>83</v>
      </c>
      <c r="H113" s="4">
        <v>2004</v>
      </c>
      <c r="O113">
        <f>Tabla1[[#This Row],[RANK]]</f>
        <v>112</v>
      </c>
    </row>
    <row r="114" spans="1:15" x14ac:dyDescent="0.25">
      <c r="A114" s="15">
        <v>113</v>
      </c>
      <c r="B114" s="3" t="s">
        <v>274</v>
      </c>
      <c r="C114" s="10" t="s">
        <v>15</v>
      </c>
      <c r="D114" s="3" t="s">
        <v>42</v>
      </c>
      <c r="E114" s="3" t="s">
        <v>75</v>
      </c>
      <c r="F114" s="4">
        <v>2.0099999999999998</v>
      </c>
      <c r="G114" s="4">
        <v>145</v>
      </c>
      <c r="H114" s="4">
        <v>2002</v>
      </c>
      <c r="O114">
        <f>Tabla1[[#This Row],[RANK]]</f>
        <v>113</v>
      </c>
    </row>
    <row r="115" spans="1:15" x14ac:dyDescent="0.25">
      <c r="A115" s="15">
        <v>114</v>
      </c>
      <c r="B115" s="3" t="s">
        <v>335</v>
      </c>
      <c r="C115" s="10" t="s">
        <v>21</v>
      </c>
      <c r="D115" s="3" t="s">
        <v>336</v>
      </c>
      <c r="E115" s="3" t="s">
        <v>75</v>
      </c>
      <c r="F115" s="4">
        <v>1.91</v>
      </c>
      <c r="G115" s="4">
        <v>127</v>
      </c>
      <c r="H115" s="4">
        <v>2002</v>
      </c>
      <c r="O115">
        <f>Tabla1[[#This Row],[RANK]]</f>
        <v>114</v>
      </c>
    </row>
    <row r="116" spans="1:15" x14ac:dyDescent="0.25">
      <c r="A116" s="15">
        <v>115</v>
      </c>
      <c r="B116" s="3" t="s">
        <v>115</v>
      </c>
      <c r="C116" s="10" t="s">
        <v>33</v>
      </c>
      <c r="D116" s="3" t="s">
        <v>31</v>
      </c>
      <c r="E116" s="3" t="s">
        <v>75</v>
      </c>
      <c r="F116" s="4">
        <v>1.88</v>
      </c>
      <c r="G116" s="4">
        <v>103</v>
      </c>
      <c r="H116" s="4">
        <v>2003</v>
      </c>
      <c r="O116">
        <f>Tabla1[[#This Row],[RANK]]</f>
        <v>115</v>
      </c>
    </row>
    <row r="117" spans="1:15" x14ac:dyDescent="0.25">
      <c r="A117" s="15">
        <v>116</v>
      </c>
      <c r="B117" s="3" t="s">
        <v>206</v>
      </c>
      <c r="C117" s="10" t="s">
        <v>19</v>
      </c>
      <c r="D117" s="3" t="s">
        <v>207</v>
      </c>
      <c r="E117" s="3" t="s">
        <v>75</v>
      </c>
      <c r="F117" s="4">
        <v>1.88</v>
      </c>
      <c r="G117" s="4">
        <v>90</v>
      </c>
      <c r="H117" s="4">
        <v>2002</v>
      </c>
      <c r="O117">
        <f>Tabla1[[#This Row],[RANK]]</f>
        <v>116</v>
      </c>
    </row>
    <row r="118" spans="1:15" x14ac:dyDescent="0.25">
      <c r="A118" s="15">
        <v>117</v>
      </c>
      <c r="B118" s="3" t="s">
        <v>114</v>
      </c>
      <c r="C118" s="10" t="s">
        <v>28</v>
      </c>
      <c r="D118" s="3" t="s">
        <v>42</v>
      </c>
      <c r="E118" s="3" t="s">
        <v>75</v>
      </c>
      <c r="F118" s="4">
        <v>1.85</v>
      </c>
      <c r="G118" s="4">
        <v>86</v>
      </c>
      <c r="H118" s="4">
        <v>2003</v>
      </c>
      <c r="O118">
        <f>Tabla1[[#This Row],[RANK]]</f>
        <v>117</v>
      </c>
    </row>
    <row r="119" spans="1:15" x14ac:dyDescent="0.25">
      <c r="A119" s="15">
        <v>118</v>
      </c>
      <c r="B119" s="3" t="s">
        <v>292</v>
      </c>
      <c r="C119" s="10" t="s">
        <v>92</v>
      </c>
      <c r="D119" s="3" t="s">
        <v>13</v>
      </c>
      <c r="E119" s="3" t="s">
        <v>75</v>
      </c>
      <c r="F119" s="4">
        <v>1.93</v>
      </c>
      <c r="G119" s="4">
        <v>138</v>
      </c>
      <c r="H119" s="4">
        <v>2003</v>
      </c>
      <c r="O119">
        <f>Tabla1[[#This Row],[RANK]]</f>
        <v>118</v>
      </c>
    </row>
    <row r="120" spans="1:15" x14ac:dyDescent="0.25">
      <c r="A120" s="15">
        <v>119</v>
      </c>
      <c r="B120" s="3" t="s">
        <v>315</v>
      </c>
      <c r="C120" s="10" t="s">
        <v>21</v>
      </c>
      <c r="D120" s="3" t="s">
        <v>207</v>
      </c>
      <c r="E120" s="3" t="s">
        <v>75</v>
      </c>
      <c r="F120" s="4">
        <v>2.0299999999999998</v>
      </c>
      <c r="G120" s="4">
        <v>150</v>
      </c>
      <c r="H120" s="4">
        <v>2003</v>
      </c>
      <c r="O120">
        <f>Tabla1[[#This Row],[RANK]]</f>
        <v>119</v>
      </c>
    </row>
    <row r="121" spans="1:15" x14ac:dyDescent="0.25">
      <c r="A121" s="15">
        <v>120</v>
      </c>
      <c r="B121" s="3" t="s">
        <v>261</v>
      </c>
      <c r="C121" s="10" t="s">
        <v>15</v>
      </c>
      <c r="D121" s="3" t="s">
        <v>262</v>
      </c>
      <c r="E121" s="3" t="s">
        <v>75</v>
      </c>
      <c r="F121" s="4">
        <v>1.96</v>
      </c>
      <c r="G121" s="4">
        <v>141</v>
      </c>
      <c r="H121" s="4">
        <v>2003</v>
      </c>
      <c r="O121">
        <f>Tabla1[[#This Row],[RANK]]</f>
        <v>120</v>
      </c>
    </row>
    <row r="122" spans="1:15" x14ac:dyDescent="0.25">
      <c r="A122" s="15">
        <v>121</v>
      </c>
      <c r="B122" s="3" t="s">
        <v>459</v>
      </c>
      <c r="C122" s="10" t="s">
        <v>9</v>
      </c>
      <c r="D122" s="3" t="s">
        <v>50</v>
      </c>
      <c r="E122" s="3" t="s">
        <v>178</v>
      </c>
      <c r="F122" s="4">
        <v>1.85</v>
      </c>
      <c r="G122" s="4">
        <v>120</v>
      </c>
      <c r="H122" s="4">
        <v>2002</v>
      </c>
      <c r="O122">
        <f>Tabla1[[#This Row],[RANK]]</f>
        <v>121</v>
      </c>
    </row>
    <row r="123" spans="1:15" x14ac:dyDescent="0.25">
      <c r="A123" s="15">
        <v>122</v>
      </c>
      <c r="B123" s="3" t="s">
        <v>401</v>
      </c>
      <c r="C123" s="10" t="s">
        <v>28</v>
      </c>
      <c r="D123" s="3" t="s">
        <v>40</v>
      </c>
      <c r="E123" s="3" t="s">
        <v>178</v>
      </c>
      <c r="F123" s="4">
        <v>1.93</v>
      </c>
      <c r="G123" s="4">
        <v>88</v>
      </c>
      <c r="H123" s="4">
        <v>2004</v>
      </c>
      <c r="O123">
        <f>Tabla1[[#This Row],[RANK]]</f>
        <v>122</v>
      </c>
    </row>
    <row r="124" spans="1:15" x14ac:dyDescent="0.25">
      <c r="A124" s="15">
        <v>123</v>
      </c>
      <c r="B124" s="3" t="s">
        <v>322</v>
      </c>
      <c r="C124" s="10" t="s">
        <v>21</v>
      </c>
      <c r="D124" s="3" t="s">
        <v>100</v>
      </c>
      <c r="E124" s="3" t="s">
        <v>178</v>
      </c>
      <c r="F124" s="4">
        <v>1.83</v>
      </c>
      <c r="G124" s="4">
        <v>146</v>
      </c>
      <c r="H124" s="4">
        <v>2003</v>
      </c>
      <c r="O124">
        <f>Tabla1[[#This Row],[RANK]]</f>
        <v>123</v>
      </c>
    </row>
    <row r="125" spans="1:15" x14ac:dyDescent="0.25">
      <c r="A125" s="15">
        <v>124</v>
      </c>
      <c r="B125" s="3" t="s">
        <v>361</v>
      </c>
      <c r="C125" s="10" t="s">
        <v>9</v>
      </c>
      <c r="D125" s="3" t="s">
        <v>69</v>
      </c>
      <c r="E125" s="3" t="s">
        <v>178</v>
      </c>
      <c r="F125" s="4">
        <v>1.91</v>
      </c>
      <c r="G125" s="4">
        <v>123</v>
      </c>
      <c r="H125" s="4">
        <v>2002</v>
      </c>
      <c r="O125">
        <f>Tabla1[[#This Row],[RANK]]</f>
        <v>124</v>
      </c>
    </row>
    <row r="126" spans="1:15" x14ac:dyDescent="0.25">
      <c r="A126" s="15">
        <v>125</v>
      </c>
      <c r="B126" s="3" t="s">
        <v>460</v>
      </c>
      <c r="C126" s="10" t="s">
        <v>21</v>
      </c>
      <c r="D126" s="3" t="s">
        <v>200</v>
      </c>
      <c r="E126" s="3" t="s">
        <v>178</v>
      </c>
      <c r="F126" s="4">
        <v>1.83</v>
      </c>
      <c r="G126" s="4">
        <v>130</v>
      </c>
      <c r="H126" s="4">
        <v>2003</v>
      </c>
      <c r="O126">
        <f>Tabla1[[#This Row],[RANK]]</f>
        <v>125</v>
      </c>
    </row>
    <row r="127" spans="1:15" x14ac:dyDescent="0.25">
      <c r="A127" s="15">
        <v>126</v>
      </c>
      <c r="B127" s="3" t="s">
        <v>79</v>
      </c>
      <c r="C127" s="10" t="s">
        <v>77</v>
      </c>
      <c r="D127" s="3" t="s">
        <v>80</v>
      </c>
      <c r="E127" s="3" t="s">
        <v>178</v>
      </c>
      <c r="F127" s="4">
        <v>1.94</v>
      </c>
      <c r="G127" s="4">
        <v>113</v>
      </c>
      <c r="H127" s="4">
        <v>2004</v>
      </c>
      <c r="O127">
        <f>Tabla1[[#This Row],[RANK]]</f>
        <v>126</v>
      </c>
    </row>
    <row r="128" spans="1:15" x14ac:dyDescent="0.25">
      <c r="A128" s="15">
        <v>127</v>
      </c>
      <c r="B128" s="3" t="s">
        <v>74</v>
      </c>
      <c r="C128" s="10" t="s">
        <v>19</v>
      </c>
      <c r="D128" s="3" t="s">
        <v>45</v>
      </c>
      <c r="E128" s="3" t="s">
        <v>178</v>
      </c>
      <c r="F128" s="4">
        <v>1.91</v>
      </c>
      <c r="G128" s="4">
        <v>86</v>
      </c>
      <c r="H128" s="4">
        <v>2004</v>
      </c>
      <c r="O128">
        <f>Tabla1[[#This Row],[RANK]]</f>
        <v>127</v>
      </c>
    </row>
    <row r="129" spans="1:15" x14ac:dyDescent="0.25">
      <c r="A129" s="15">
        <v>128</v>
      </c>
      <c r="B129" s="3" t="s">
        <v>111</v>
      </c>
      <c r="C129" s="10" t="s">
        <v>77</v>
      </c>
      <c r="D129" s="3" t="s">
        <v>112</v>
      </c>
      <c r="E129" s="3" t="s">
        <v>178</v>
      </c>
      <c r="F129" s="4">
        <v>1.93</v>
      </c>
      <c r="G129" s="4">
        <v>108</v>
      </c>
      <c r="H129" s="4">
        <v>2004</v>
      </c>
      <c r="O129">
        <f>Tabla1[[#This Row],[RANK]]</f>
        <v>128</v>
      </c>
    </row>
    <row r="130" spans="1:15" x14ac:dyDescent="0.25">
      <c r="A130" s="15">
        <v>129</v>
      </c>
      <c r="B130" s="3" t="s">
        <v>83</v>
      </c>
      <c r="C130" s="10" t="s">
        <v>12</v>
      </c>
      <c r="D130" s="3" t="s">
        <v>84</v>
      </c>
      <c r="E130" s="3" t="s">
        <v>178</v>
      </c>
      <c r="F130" s="4">
        <v>1.8</v>
      </c>
      <c r="G130" s="4">
        <v>90</v>
      </c>
      <c r="H130" s="4">
        <v>2003</v>
      </c>
      <c r="O130">
        <f>Tabla1[[#This Row],[RANK]]</f>
        <v>129</v>
      </c>
    </row>
    <row r="131" spans="1:15" x14ac:dyDescent="0.25">
      <c r="A131" s="15">
        <v>130</v>
      </c>
      <c r="B131" s="3" t="s">
        <v>374</v>
      </c>
      <c r="C131" s="10" t="s">
        <v>33</v>
      </c>
      <c r="D131" s="3" t="s">
        <v>42</v>
      </c>
      <c r="E131" s="3" t="s">
        <v>178</v>
      </c>
      <c r="F131" s="4">
        <v>1.83</v>
      </c>
      <c r="G131" s="4">
        <v>107</v>
      </c>
      <c r="H131" s="4">
        <v>2005</v>
      </c>
      <c r="O131">
        <f>Tabla1[[#This Row],[RANK]]</f>
        <v>130</v>
      </c>
    </row>
    <row r="132" spans="1:15" x14ac:dyDescent="0.25">
      <c r="A132" s="15">
        <v>131</v>
      </c>
      <c r="B132" s="3" t="s">
        <v>187</v>
      </c>
      <c r="C132" s="10" t="s">
        <v>12</v>
      </c>
      <c r="D132" s="3" t="s">
        <v>54</v>
      </c>
      <c r="E132" s="3" t="s">
        <v>178</v>
      </c>
      <c r="F132" s="4">
        <v>1.83</v>
      </c>
      <c r="G132" s="4">
        <v>101</v>
      </c>
      <c r="H132" s="4">
        <v>2004</v>
      </c>
      <c r="O132">
        <f>Tabla1[[#This Row],[RANK]]</f>
        <v>131</v>
      </c>
    </row>
    <row r="133" spans="1:15" x14ac:dyDescent="0.25">
      <c r="A133" s="15">
        <v>132</v>
      </c>
      <c r="B133" s="3" t="s">
        <v>290</v>
      </c>
      <c r="C133" s="10" t="s">
        <v>15</v>
      </c>
      <c r="D133" s="3" t="s">
        <v>120</v>
      </c>
      <c r="E133" s="3" t="s">
        <v>178</v>
      </c>
      <c r="F133" s="4">
        <v>1.96</v>
      </c>
      <c r="G133" s="4">
        <v>145</v>
      </c>
      <c r="H133" s="4">
        <v>2003</v>
      </c>
      <c r="O133">
        <f>Tabla1[[#This Row],[RANK]]</f>
        <v>132</v>
      </c>
    </row>
    <row r="134" spans="1:15" x14ac:dyDescent="0.25">
      <c r="A134" s="15">
        <v>133</v>
      </c>
      <c r="B134" s="3" t="s">
        <v>297</v>
      </c>
      <c r="C134" s="10" t="s">
        <v>15</v>
      </c>
      <c r="D134" s="3" t="s">
        <v>69</v>
      </c>
      <c r="E134" s="3" t="s">
        <v>178</v>
      </c>
      <c r="F134" s="4">
        <v>2.0099999999999998</v>
      </c>
      <c r="G134" s="4">
        <v>144</v>
      </c>
      <c r="H134" s="4">
        <v>2003</v>
      </c>
      <c r="O134">
        <f>Tabla1[[#This Row],[RANK]]</f>
        <v>133</v>
      </c>
    </row>
    <row r="135" spans="1:15" x14ac:dyDescent="0.25">
      <c r="A135" s="15">
        <v>134</v>
      </c>
      <c r="B135" s="3" t="s">
        <v>266</v>
      </c>
      <c r="C135" s="10" t="s">
        <v>260</v>
      </c>
      <c r="D135" s="3" t="s">
        <v>267</v>
      </c>
      <c r="E135" s="3" t="s">
        <v>178</v>
      </c>
      <c r="F135" s="4">
        <v>1.96</v>
      </c>
      <c r="G135" s="4">
        <v>138</v>
      </c>
      <c r="H135" s="4">
        <v>2003</v>
      </c>
      <c r="O135">
        <f>Tabla1[[#This Row],[RANK]]</f>
        <v>134</v>
      </c>
    </row>
    <row r="136" spans="1:15" x14ac:dyDescent="0.25">
      <c r="A136" s="15">
        <v>135</v>
      </c>
      <c r="B136" s="3" t="s">
        <v>192</v>
      </c>
      <c r="C136" s="10" t="s">
        <v>12</v>
      </c>
      <c r="D136" s="3" t="s">
        <v>122</v>
      </c>
      <c r="E136" s="3" t="s">
        <v>178</v>
      </c>
      <c r="F136" s="4">
        <v>1.85</v>
      </c>
      <c r="G136" s="4">
        <v>97</v>
      </c>
      <c r="H136" s="4">
        <v>2001</v>
      </c>
      <c r="O136">
        <f>Tabla1[[#This Row],[RANK]]</f>
        <v>135</v>
      </c>
    </row>
    <row r="137" spans="1:15" x14ac:dyDescent="0.25">
      <c r="A137" s="15">
        <v>136</v>
      </c>
      <c r="B137" s="3" t="s">
        <v>418</v>
      </c>
      <c r="C137" s="10" t="s">
        <v>5</v>
      </c>
      <c r="D137" s="3" t="s">
        <v>189</v>
      </c>
      <c r="E137" s="3" t="s">
        <v>178</v>
      </c>
      <c r="F137" s="4">
        <v>1.85</v>
      </c>
      <c r="G137" s="4">
        <v>95</v>
      </c>
      <c r="H137" s="4">
        <v>2005</v>
      </c>
      <c r="O137">
        <f>Tabla1[[#This Row],[RANK]]</f>
        <v>136</v>
      </c>
    </row>
    <row r="138" spans="1:15" x14ac:dyDescent="0.25">
      <c r="A138" s="15">
        <v>137</v>
      </c>
      <c r="B138" s="3" t="s">
        <v>216</v>
      </c>
      <c r="C138" s="10" t="s">
        <v>19</v>
      </c>
      <c r="D138" s="3" t="s">
        <v>217</v>
      </c>
      <c r="E138" s="3" t="s">
        <v>178</v>
      </c>
      <c r="F138" s="4">
        <v>1.91</v>
      </c>
      <c r="G138" s="4">
        <v>92</v>
      </c>
      <c r="H138" s="4">
        <v>2002</v>
      </c>
      <c r="O138">
        <f>Tabla1[[#This Row],[RANK]]</f>
        <v>137</v>
      </c>
    </row>
    <row r="139" spans="1:15" x14ac:dyDescent="0.25">
      <c r="A139" s="15">
        <v>138</v>
      </c>
      <c r="B139" s="3" t="s">
        <v>280</v>
      </c>
      <c r="C139" s="10" t="s">
        <v>15</v>
      </c>
      <c r="D139" s="3" t="s">
        <v>281</v>
      </c>
      <c r="E139" s="3" t="s">
        <v>178</v>
      </c>
      <c r="F139" s="4">
        <v>1.96</v>
      </c>
      <c r="G139" s="4">
        <v>142</v>
      </c>
      <c r="H139" s="4">
        <v>2003</v>
      </c>
      <c r="O139">
        <f>Tabla1[[#This Row],[RANK]]</f>
        <v>138</v>
      </c>
    </row>
    <row r="140" spans="1:15" x14ac:dyDescent="0.25">
      <c r="A140" s="15">
        <v>139</v>
      </c>
      <c r="B140" s="3" t="s">
        <v>461</v>
      </c>
      <c r="C140" s="10" t="s">
        <v>92</v>
      </c>
      <c r="D140" s="3" t="s">
        <v>160</v>
      </c>
      <c r="E140" s="3" t="s">
        <v>178</v>
      </c>
      <c r="F140" s="4">
        <v>1.96</v>
      </c>
      <c r="G140" s="4">
        <v>143</v>
      </c>
      <c r="H140" s="4">
        <v>2003</v>
      </c>
      <c r="O140">
        <f>Tabla1[[#This Row],[RANK]]</f>
        <v>139</v>
      </c>
    </row>
    <row r="141" spans="1:15" x14ac:dyDescent="0.25">
      <c r="A141" s="15">
        <v>140</v>
      </c>
      <c r="B141" s="3" t="s">
        <v>375</v>
      </c>
      <c r="C141" s="10" t="s">
        <v>33</v>
      </c>
      <c r="D141" s="3" t="s">
        <v>60</v>
      </c>
      <c r="E141" s="3" t="s">
        <v>178</v>
      </c>
      <c r="F141" s="4">
        <v>1.88</v>
      </c>
      <c r="G141" s="4">
        <v>105</v>
      </c>
      <c r="H141" s="4">
        <v>2002</v>
      </c>
      <c r="O141">
        <f>Tabla1[[#This Row],[RANK]]</f>
        <v>140</v>
      </c>
    </row>
    <row r="142" spans="1:15" x14ac:dyDescent="0.25">
      <c r="A142" s="15">
        <v>141</v>
      </c>
      <c r="B142" s="3" t="s">
        <v>205</v>
      </c>
      <c r="C142" s="10" t="s">
        <v>19</v>
      </c>
      <c r="D142" s="3" t="s">
        <v>24</v>
      </c>
      <c r="E142" s="3" t="s">
        <v>178</v>
      </c>
      <c r="F142" s="4">
        <v>1.93</v>
      </c>
      <c r="G142" s="4">
        <v>90</v>
      </c>
      <c r="H142" s="4">
        <v>2004</v>
      </c>
      <c r="O142">
        <f>Tabla1[[#This Row],[RANK]]</f>
        <v>141</v>
      </c>
    </row>
    <row r="143" spans="1:15" x14ac:dyDescent="0.25">
      <c r="A143" s="15">
        <v>142</v>
      </c>
      <c r="B143" s="3" t="s">
        <v>244</v>
      </c>
      <c r="C143" s="10" t="s">
        <v>77</v>
      </c>
      <c r="D143" s="3" t="s">
        <v>108</v>
      </c>
      <c r="E143" s="3" t="s">
        <v>178</v>
      </c>
      <c r="F143" s="4">
        <v>1.98</v>
      </c>
      <c r="G143" s="4">
        <v>113</v>
      </c>
      <c r="H143" s="4">
        <v>2002</v>
      </c>
      <c r="O143">
        <f>Tabla1[[#This Row],[RANK]]</f>
        <v>142</v>
      </c>
    </row>
    <row r="144" spans="1:15" x14ac:dyDescent="0.25">
      <c r="A144" s="15">
        <v>143</v>
      </c>
      <c r="B144" s="3" t="s">
        <v>403</v>
      </c>
      <c r="C144" s="10" t="s">
        <v>28</v>
      </c>
      <c r="D144" s="3" t="s">
        <v>404</v>
      </c>
      <c r="E144" s="3" t="s">
        <v>178</v>
      </c>
      <c r="F144" s="4">
        <v>1.85</v>
      </c>
      <c r="G144" s="4">
        <v>86</v>
      </c>
      <c r="H144" s="4">
        <v>2002</v>
      </c>
      <c r="O144">
        <f>Tabla1[[#This Row],[RANK]]</f>
        <v>143</v>
      </c>
    </row>
    <row r="145" spans="1:15" x14ac:dyDescent="0.25">
      <c r="A145" s="15">
        <v>144</v>
      </c>
      <c r="B145" s="3" t="s">
        <v>162</v>
      </c>
      <c r="C145" s="10" t="s">
        <v>9</v>
      </c>
      <c r="D145" s="3" t="s">
        <v>163</v>
      </c>
      <c r="E145" s="3" t="s">
        <v>178</v>
      </c>
      <c r="F145" s="4">
        <v>1.96</v>
      </c>
      <c r="G145" s="4">
        <v>114</v>
      </c>
      <c r="H145" s="4">
        <v>2002</v>
      </c>
      <c r="O145">
        <f>Tabla1[[#This Row],[RANK]]</f>
        <v>144</v>
      </c>
    </row>
    <row r="146" spans="1:15" x14ac:dyDescent="0.25">
      <c r="A146" s="15">
        <v>145</v>
      </c>
      <c r="B146" s="3" t="s">
        <v>305</v>
      </c>
      <c r="C146" s="10" t="s">
        <v>260</v>
      </c>
      <c r="D146" s="3" t="s">
        <v>122</v>
      </c>
      <c r="E146" s="3" t="s">
        <v>178</v>
      </c>
      <c r="F146" s="4">
        <v>1.93</v>
      </c>
      <c r="G146" s="4">
        <v>142</v>
      </c>
      <c r="H146" s="4">
        <v>2002</v>
      </c>
      <c r="O146">
        <f>Tabla1[[#This Row],[RANK]]</f>
        <v>145</v>
      </c>
    </row>
    <row r="147" spans="1:15" x14ac:dyDescent="0.25">
      <c r="A147" s="15">
        <v>146</v>
      </c>
      <c r="B147" s="3" t="s">
        <v>254</v>
      </c>
      <c r="C147" s="10" t="s">
        <v>77</v>
      </c>
      <c r="D147" s="3" t="s">
        <v>17</v>
      </c>
      <c r="E147" s="3" t="s">
        <v>178</v>
      </c>
      <c r="F147" s="4">
        <v>1.93</v>
      </c>
      <c r="G147" s="4">
        <v>119</v>
      </c>
      <c r="H147" s="4">
        <v>2000</v>
      </c>
      <c r="O147">
        <f>Tabla1[[#This Row],[RANK]]</f>
        <v>146</v>
      </c>
    </row>
    <row r="148" spans="1:15" x14ac:dyDescent="0.25">
      <c r="A148" s="15">
        <v>147</v>
      </c>
      <c r="B148" s="3" t="s">
        <v>265</v>
      </c>
      <c r="C148" s="10" t="s">
        <v>260</v>
      </c>
      <c r="D148" s="3" t="s">
        <v>42</v>
      </c>
      <c r="E148" s="3" t="s">
        <v>178</v>
      </c>
      <c r="F148" s="4">
        <v>1.98</v>
      </c>
      <c r="G148" s="4">
        <v>142</v>
      </c>
      <c r="H148" s="4">
        <v>2002</v>
      </c>
      <c r="O148">
        <f>Tabla1[[#This Row],[RANK]]</f>
        <v>147</v>
      </c>
    </row>
    <row r="149" spans="1:15" x14ac:dyDescent="0.25">
      <c r="A149" s="15">
        <v>148</v>
      </c>
      <c r="B149" s="3" t="s">
        <v>329</v>
      </c>
      <c r="C149" s="10" t="s">
        <v>21</v>
      </c>
      <c r="D149" s="3" t="s">
        <v>31</v>
      </c>
      <c r="E149" s="3" t="s">
        <v>178</v>
      </c>
      <c r="F149" s="4">
        <v>1.85</v>
      </c>
      <c r="G149" s="4">
        <v>148</v>
      </c>
      <c r="H149" s="4">
        <v>2002</v>
      </c>
      <c r="O149">
        <f>Tabla1[[#This Row],[RANK]]</f>
        <v>148</v>
      </c>
    </row>
    <row r="150" spans="1:15" x14ac:dyDescent="0.25">
      <c r="A150" s="15">
        <v>149</v>
      </c>
      <c r="B150" s="3" t="s">
        <v>356</v>
      </c>
      <c r="C150" s="10" t="s">
        <v>9</v>
      </c>
      <c r="D150" s="3" t="s">
        <v>357</v>
      </c>
      <c r="E150" s="3" t="s">
        <v>178</v>
      </c>
      <c r="F150" s="4">
        <v>1.88</v>
      </c>
      <c r="G150" s="4">
        <v>112</v>
      </c>
      <c r="H150" s="4">
        <v>2000</v>
      </c>
      <c r="O150">
        <f>Tabla1[[#This Row],[RANK]]</f>
        <v>149</v>
      </c>
    </row>
    <row r="151" spans="1:15" x14ac:dyDescent="0.25">
      <c r="A151" s="15">
        <v>150</v>
      </c>
      <c r="B151" s="3" t="s">
        <v>183</v>
      </c>
      <c r="C151" s="10" t="s">
        <v>12</v>
      </c>
      <c r="D151" s="3" t="s">
        <v>42</v>
      </c>
      <c r="E151" s="3" t="s">
        <v>178</v>
      </c>
      <c r="F151" s="4">
        <v>1.8</v>
      </c>
      <c r="G151" s="4">
        <v>95</v>
      </c>
      <c r="H151" s="4">
        <v>2002</v>
      </c>
      <c r="O151">
        <f>Tabla1[[#This Row],[RANK]]</f>
        <v>150</v>
      </c>
    </row>
    <row r="152" spans="1:15" x14ac:dyDescent="0.25">
      <c r="A152" s="15">
        <v>151</v>
      </c>
      <c r="B152" s="3" t="s">
        <v>159</v>
      </c>
      <c r="C152" s="10" t="s">
        <v>9</v>
      </c>
      <c r="D152" s="3" t="s">
        <v>160</v>
      </c>
      <c r="E152" s="3" t="s">
        <v>178</v>
      </c>
      <c r="F152" s="4">
        <v>1.96</v>
      </c>
      <c r="G152" s="4">
        <v>119</v>
      </c>
      <c r="H152" s="4">
        <v>2002</v>
      </c>
      <c r="O152">
        <f>Tabla1[[#This Row],[RANK]]</f>
        <v>151</v>
      </c>
    </row>
    <row r="153" spans="1:15" x14ac:dyDescent="0.25">
      <c r="A153" s="15">
        <v>152</v>
      </c>
      <c r="B153" s="3" t="s">
        <v>191</v>
      </c>
      <c r="C153" s="10" t="s">
        <v>12</v>
      </c>
      <c r="D153" s="3" t="s">
        <v>54</v>
      </c>
      <c r="E153" s="3" t="s">
        <v>178</v>
      </c>
      <c r="F153" s="4">
        <v>1.8</v>
      </c>
      <c r="G153" s="4">
        <v>98</v>
      </c>
      <c r="H153" s="4">
        <v>2003</v>
      </c>
      <c r="O153">
        <f>Tabla1[[#This Row],[RANK]]</f>
        <v>152</v>
      </c>
    </row>
    <row r="154" spans="1:15" x14ac:dyDescent="0.25">
      <c r="A154" s="15">
        <v>153</v>
      </c>
      <c r="B154" s="3" t="s">
        <v>86</v>
      </c>
      <c r="C154" s="10" t="s">
        <v>77</v>
      </c>
      <c r="D154" s="3" t="s">
        <v>87</v>
      </c>
      <c r="E154" s="3" t="s">
        <v>178</v>
      </c>
      <c r="F154" s="4">
        <v>1.96</v>
      </c>
      <c r="G154" s="4">
        <v>113</v>
      </c>
      <c r="H154" s="4">
        <v>2002</v>
      </c>
      <c r="O154">
        <f>Tabla1[[#This Row],[RANK]]</f>
        <v>153</v>
      </c>
    </row>
    <row r="155" spans="1:15" x14ac:dyDescent="0.25">
      <c r="A155" s="15">
        <v>154</v>
      </c>
      <c r="B155" s="3" t="s">
        <v>88</v>
      </c>
      <c r="C155" s="10" t="s">
        <v>77</v>
      </c>
      <c r="D155" s="3" t="s">
        <v>13</v>
      </c>
      <c r="E155" s="3" t="s">
        <v>178</v>
      </c>
      <c r="F155" s="4">
        <v>2.0099999999999998</v>
      </c>
      <c r="G155" s="4">
        <v>113</v>
      </c>
      <c r="H155" s="4">
        <v>2004</v>
      </c>
      <c r="O155">
        <f>Tabla1[[#This Row],[RANK]]</f>
        <v>154</v>
      </c>
    </row>
    <row r="156" spans="1:15" x14ac:dyDescent="0.25">
      <c r="A156" s="15">
        <v>155</v>
      </c>
      <c r="B156" s="3" t="s">
        <v>400</v>
      </c>
      <c r="C156" s="10" t="s">
        <v>28</v>
      </c>
      <c r="D156" s="3" t="s">
        <v>40</v>
      </c>
      <c r="E156" s="3" t="s">
        <v>178</v>
      </c>
      <c r="F156" s="4">
        <v>1.91</v>
      </c>
      <c r="G156" s="4">
        <v>89</v>
      </c>
      <c r="H156" s="4">
        <v>2003</v>
      </c>
      <c r="O156">
        <f>Tabla1[[#This Row],[RANK]]</f>
        <v>155</v>
      </c>
    </row>
    <row r="157" spans="1:15" x14ac:dyDescent="0.25">
      <c r="A157" s="15">
        <v>156</v>
      </c>
      <c r="B157" s="3" t="s">
        <v>318</v>
      </c>
      <c r="C157" s="10" t="s">
        <v>21</v>
      </c>
      <c r="D157" s="3" t="s">
        <v>22</v>
      </c>
      <c r="E157" s="3" t="s">
        <v>178</v>
      </c>
      <c r="F157" s="4">
        <v>1.96</v>
      </c>
      <c r="G157" s="4">
        <v>142</v>
      </c>
      <c r="H157" s="4">
        <v>2002</v>
      </c>
      <c r="O157">
        <f>Tabla1[[#This Row],[RANK]]</f>
        <v>156</v>
      </c>
    </row>
    <row r="158" spans="1:15" x14ac:dyDescent="0.25">
      <c r="A158" s="15">
        <v>157</v>
      </c>
      <c r="B158" s="3" t="s">
        <v>152</v>
      </c>
      <c r="C158" s="10" t="s">
        <v>12</v>
      </c>
      <c r="D158" s="3" t="s">
        <v>153</v>
      </c>
      <c r="E158" s="3" t="s">
        <v>178</v>
      </c>
      <c r="F158" s="4">
        <v>1.78</v>
      </c>
      <c r="G158" s="4">
        <v>88</v>
      </c>
      <c r="H158" s="4">
        <v>2003</v>
      </c>
      <c r="O158">
        <f>Tabla1[[#This Row],[RANK]]</f>
        <v>157</v>
      </c>
    </row>
    <row r="159" spans="1:15" x14ac:dyDescent="0.25">
      <c r="A159" s="15">
        <v>158</v>
      </c>
      <c r="B159" s="3" t="s">
        <v>276</v>
      </c>
      <c r="C159" s="10" t="s">
        <v>92</v>
      </c>
      <c r="D159" s="3" t="s">
        <v>35</v>
      </c>
      <c r="E159" s="3" t="s">
        <v>178</v>
      </c>
      <c r="F159" s="4">
        <v>1.96</v>
      </c>
      <c r="G159" s="4">
        <v>153</v>
      </c>
      <c r="H159" s="4">
        <v>2002</v>
      </c>
      <c r="O159">
        <f>Tabla1[[#This Row],[RANK]]</f>
        <v>158</v>
      </c>
    </row>
    <row r="160" spans="1:15" x14ac:dyDescent="0.25">
      <c r="A160" s="15">
        <v>159</v>
      </c>
      <c r="B160" s="3" t="s">
        <v>462</v>
      </c>
      <c r="C160" s="10" t="s">
        <v>28</v>
      </c>
      <c r="D160" s="3" t="s">
        <v>463</v>
      </c>
      <c r="E160" s="3" t="s">
        <v>178</v>
      </c>
      <c r="F160" s="4">
        <v>1.8</v>
      </c>
      <c r="G160" s="4">
        <v>90</v>
      </c>
      <c r="H160" s="4">
        <v>2002</v>
      </c>
      <c r="O160">
        <f>Tabla1[[#This Row],[RANK]]</f>
        <v>159</v>
      </c>
    </row>
    <row r="161" spans="1:15" x14ac:dyDescent="0.25">
      <c r="A161" s="15">
        <v>160</v>
      </c>
      <c r="B161" s="3" t="s">
        <v>464</v>
      </c>
      <c r="C161" s="10" t="s">
        <v>15</v>
      </c>
      <c r="D161" s="3" t="s">
        <v>60</v>
      </c>
      <c r="E161" s="3" t="s">
        <v>178</v>
      </c>
      <c r="F161" s="4">
        <v>2.0299999999999998</v>
      </c>
      <c r="G161" s="4">
        <v>144</v>
      </c>
      <c r="H161" s="4">
        <v>2004</v>
      </c>
      <c r="O161">
        <f>Tabla1[[#This Row],[RANK]]</f>
        <v>160</v>
      </c>
    </row>
    <row r="162" spans="1:15" x14ac:dyDescent="0.25">
      <c r="A162" s="15">
        <v>161</v>
      </c>
      <c r="B162" s="3" t="s">
        <v>465</v>
      </c>
      <c r="C162" s="10" t="s">
        <v>12</v>
      </c>
      <c r="D162" s="3" t="s">
        <v>67</v>
      </c>
      <c r="E162" s="3" t="s">
        <v>179</v>
      </c>
      <c r="F162" s="4">
        <v>1.8</v>
      </c>
      <c r="G162" s="4">
        <v>94</v>
      </c>
      <c r="H162" s="4">
        <v>2003</v>
      </c>
      <c r="O162">
        <f>Tabla1[[#This Row],[RANK]]</f>
        <v>161</v>
      </c>
    </row>
    <row r="163" spans="1:15" x14ac:dyDescent="0.25">
      <c r="A163" s="15">
        <v>162</v>
      </c>
      <c r="B163" s="3" t="s">
        <v>466</v>
      </c>
      <c r="C163" s="10" t="s">
        <v>19</v>
      </c>
      <c r="D163" s="3" t="s">
        <v>87</v>
      </c>
      <c r="E163" s="3" t="s">
        <v>179</v>
      </c>
      <c r="F163" s="4">
        <v>1.8</v>
      </c>
      <c r="G163" s="4">
        <v>81</v>
      </c>
      <c r="H163" s="4">
        <v>2003</v>
      </c>
      <c r="O163">
        <f>Tabla1[[#This Row],[RANK]]</f>
        <v>162</v>
      </c>
    </row>
    <row r="164" spans="1:15" x14ac:dyDescent="0.25">
      <c r="A164" s="15">
        <v>163</v>
      </c>
      <c r="B164" s="3" t="s">
        <v>222</v>
      </c>
      <c r="C164" s="10" t="s">
        <v>19</v>
      </c>
      <c r="D164" s="3" t="s">
        <v>45</v>
      </c>
      <c r="E164" s="3" t="s">
        <v>179</v>
      </c>
      <c r="F164" s="4">
        <v>1.93</v>
      </c>
      <c r="G164" s="4">
        <v>95</v>
      </c>
      <c r="H164" s="4">
        <v>2003</v>
      </c>
      <c r="O164">
        <f>Tabla1[[#This Row],[RANK]]</f>
        <v>163</v>
      </c>
    </row>
    <row r="165" spans="1:15" x14ac:dyDescent="0.25">
      <c r="A165" s="15">
        <v>164</v>
      </c>
      <c r="B165" s="3" t="s">
        <v>278</v>
      </c>
      <c r="C165" s="10" t="s">
        <v>15</v>
      </c>
      <c r="D165" s="3" t="s">
        <v>207</v>
      </c>
      <c r="E165" s="3" t="s">
        <v>179</v>
      </c>
      <c r="F165" s="4">
        <v>1.98</v>
      </c>
      <c r="G165" s="4">
        <v>152</v>
      </c>
      <c r="H165" s="4">
        <v>2003</v>
      </c>
      <c r="O165">
        <f>Tabla1[[#This Row],[RANK]]</f>
        <v>164</v>
      </c>
    </row>
    <row r="166" spans="1:15" x14ac:dyDescent="0.25">
      <c r="A166" s="15">
        <v>165</v>
      </c>
      <c r="B166" s="3" t="s">
        <v>238</v>
      </c>
      <c r="C166" s="10" t="s">
        <v>77</v>
      </c>
      <c r="D166" s="3" t="s">
        <v>42</v>
      </c>
      <c r="E166" s="3" t="s">
        <v>179</v>
      </c>
      <c r="F166" s="4">
        <v>1.93</v>
      </c>
      <c r="G166" s="4">
        <v>113</v>
      </c>
      <c r="H166" s="4">
        <v>2001</v>
      </c>
      <c r="O166">
        <f>Tabla1[[#This Row],[RANK]]</f>
        <v>165</v>
      </c>
    </row>
    <row r="167" spans="1:15" x14ac:dyDescent="0.25">
      <c r="A167" s="15">
        <v>166</v>
      </c>
      <c r="B167" s="3" t="s">
        <v>317</v>
      </c>
      <c r="C167" s="10" t="s">
        <v>21</v>
      </c>
      <c r="D167" s="3" t="s">
        <v>42</v>
      </c>
      <c r="E167" s="3" t="s">
        <v>179</v>
      </c>
      <c r="F167" s="4">
        <v>1.85</v>
      </c>
      <c r="G167" s="4">
        <v>134</v>
      </c>
      <c r="H167" s="4">
        <v>2004</v>
      </c>
      <c r="O167">
        <f>Tabla1[[#This Row],[RANK]]</f>
        <v>166</v>
      </c>
    </row>
    <row r="168" spans="1:15" x14ac:dyDescent="0.25">
      <c r="A168" s="15">
        <v>167</v>
      </c>
      <c r="B168" s="3" t="s">
        <v>167</v>
      </c>
      <c r="C168" s="10" t="s">
        <v>58</v>
      </c>
      <c r="D168" s="3" t="s">
        <v>22</v>
      </c>
      <c r="E168" s="3" t="s">
        <v>179</v>
      </c>
      <c r="F168" s="4">
        <v>1.88</v>
      </c>
      <c r="G168" s="4">
        <v>95</v>
      </c>
      <c r="H168" s="4">
        <v>2003</v>
      </c>
      <c r="O168">
        <f>Tabla1[[#This Row],[RANK]]</f>
        <v>167</v>
      </c>
    </row>
    <row r="169" spans="1:15" x14ac:dyDescent="0.25">
      <c r="A169" s="15">
        <v>168</v>
      </c>
      <c r="B169" s="3" t="s">
        <v>209</v>
      </c>
      <c r="C169" s="10" t="s">
        <v>19</v>
      </c>
      <c r="D169" s="3" t="s">
        <v>100</v>
      </c>
      <c r="E169" s="3" t="s">
        <v>179</v>
      </c>
      <c r="F169" s="4">
        <v>1.8</v>
      </c>
      <c r="G169" s="4">
        <v>81</v>
      </c>
      <c r="H169" s="4">
        <v>2003</v>
      </c>
      <c r="O169">
        <f>Tabla1[[#This Row],[RANK]]</f>
        <v>168</v>
      </c>
    </row>
    <row r="170" spans="1:15" x14ac:dyDescent="0.25">
      <c r="A170" s="15">
        <v>169</v>
      </c>
      <c r="B170" s="3" t="s">
        <v>376</v>
      </c>
      <c r="C170" s="10" t="s">
        <v>33</v>
      </c>
      <c r="D170" s="3" t="s">
        <v>217</v>
      </c>
      <c r="E170" s="3" t="s">
        <v>179</v>
      </c>
      <c r="F170" s="4">
        <v>1.88</v>
      </c>
      <c r="G170" s="4">
        <v>106</v>
      </c>
      <c r="H170" s="4">
        <v>2003</v>
      </c>
      <c r="O170">
        <f>Tabla1[[#This Row],[RANK]]</f>
        <v>169</v>
      </c>
    </row>
    <row r="171" spans="1:15" x14ac:dyDescent="0.25">
      <c r="A171" s="15">
        <v>170</v>
      </c>
      <c r="B171" s="3" t="s">
        <v>208</v>
      </c>
      <c r="C171" s="10" t="s">
        <v>19</v>
      </c>
      <c r="D171" s="3" t="s">
        <v>78</v>
      </c>
      <c r="E171" s="3" t="s">
        <v>179</v>
      </c>
      <c r="F171" s="4">
        <v>1.85</v>
      </c>
      <c r="G171" s="4">
        <v>101</v>
      </c>
      <c r="H171" s="4">
        <v>2003</v>
      </c>
      <c r="O171">
        <f>Tabla1[[#This Row],[RANK]]</f>
        <v>170</v>
      </c>
    </row>
    <row r="172" spans="1:15" x14ac:dyDescent="0.25">
      <c r="A172" s="15">
        <v>171</v>
      </c>
      <c r="B172" s="3" t="s">
        <v>428</v>
      </c>
      <c r="C172" s="10" t="s">
        <v>5</v>
      </c>
      <c r="D172" s="3" t="s">
        <v>112</v>
      </c>
      <c r="E172" s="3" t="s">
        <v>179</v>
      </c>
      <c r="F172" s="4">
        <v>1.83</v>
      </c>
      <c r="G172" s="4">
        <v>86</v>
      </c>
      <c r="H172" s="4">
        <v>2003</v>
      </c>
      <c r="O172">
        <f>Tabla1[[#This Row],[RANK]]</f>
        <v>171</v>
      </c>
    </row>
    <row r="173" spans="1:15" x14ac:dyDescent="0.25">
      <c r="A173" s="15">
        <v>172</v>
      </c>
      <c r="B173" s="3" t="s">
        <v>406</v>
      </c>
      <c r="C173" s="10" t="s">
        <v>28</v>
      </c>
      <c r="D173" s="3" t="s">
        <v>158</v>
      </c>
      <c r="E173" s="3" t="s">
        <v>179</v>
      </c>
      <c r="F173" s="4">
        <v>1.88</v>
      </c>
      <c r="G173" s="4">
        <v>92</v>
      </c>
      <c r="H173" s="4">
        <v>2003</v>
      </c>
      <c r="O173">
        <f>Tabla1[[#This Row],[RANK]]</f>
        <v>172</v>
      </c>
    </row>
    <row r="174" spans="1:15" x14ac:dyDescent="0.25">
      <c r="A174" s="15">
        <v>173</v>
      </c>
      <c r="B174" s="3" t="s">
        <v>285</v>
      </c>
      <c r="C174" s="10" t="s">
        <v>92</v>
      </c>
      <c r="D174" s="3" t="s">
        <v>112</v>
      </c>
      <c r="E174" s="3" t="s">
        <v>179</v>
      </c>
      <c r="F174" s="4">
        <v>1.78</v>
      </c>
      <c r="G174" s="4">
        <v>145</v>
      </c>
      <c r="H174" s="4">
        <v>2003</v>
      </c>
      <c r="O174">
        <f>Tabla1[[#This Row],[RANK]]</f>
        <v>173</v>
      </c>
    </row>
    <row r="175" spans="1:15" x14ac:dyDescent="0.25">
      <c r="A175" s="15">
        <v>174</v>
      </c>
      <c r="B175" s="3" t="s">
        <v>239</v>
      </c>
      <c r="C175" s="10" t="s">
        <v>77</v>
      </c>
      <c r="D175" s="3" t="s">
        <v>31</v>
      </c>
      <c r="E175" s="3" t="s">
        <v>179</v>
      </c>
      <c r="F175" s="4">
        <v>1.91</v>
      </c>
      <c r="G175" s="4">
        <v>116</v>
      </c>
      <c r="H175" s="4">
        <v>2003</v>
      </c>
      <c r="O175">
        <f>Tabla1[[#This Row],[RANK]]</f>
        <v>174</v>
      </c>
    </row>
    <row r="176" spans="1:15" x14ac:dyDescent="0.25">
      <c r="A176" s="15">
        <v>175</v>
      </c>
      <c r="B176" s="3" t="s">
        <v>407</v>
      </c>
      <c r="C176" s="10" t="s">
        <v>28</v>
      </c>
      <c r="D176" s="3" t="s">
        <v>408</v>
      </c>
      <c r="E176" s="3" t="s">
        <v>179</v>
      </c>
      <c r="F176" s="4">
        <v>1.85</v>
      </c>
      <c r="G176" s="4">
        <v>83</v>
      </c>
      <c r="H176" s="4">
        <v>2003</v>
      </c>
      <c r="O176">
        <f>Tabla1[[#This Row],[RANK]]</f>
        <v>175</v>
      </c>
    </row>
    <row r="177" spans="1:15" x14ac:dyDescent="0.25">
      <c r="A177" s="15">
        <v>176</v>
      </c>
      <c r="B177" s="3" t="s">
        <v>307</v>
      </c>
      <c r="C177" s="10" t="s">
        <v>15</v>
      </c>
      <c r="D177" s="3" t="s">
        <v>13</v>
      </c>
      <c r="E177" s="3" t="s">
        <v>179</v>
      </c>
      <c r="F177" s="4">
        <v>1.98</v>
      </c>
      <c r="G177" s="4">
        <v>139</v>
      </c>
      <c r="H177" s="4">
        <v>2003</v>
      </c>
      <c r="O177">
        <f>Tabla1[[#This Row],[RANK]]</f>
        <v>176</v>
      </c>
    </row>
    <row r="178" spans="1:15" x14ac:dyDescent="0.25">
      <c r="A178" s="15">
        <v>177</v>
      </c>
      <c r="B178" s="3" t="s">
        <v>275</v>
      </c>
      <c r="C178" s="10" t="s">
        <v>15</v>
      </c>
      <c r="D178" s="3" t="s">
        <v>54</v>
      </c>
      <c r="E178" s="3" t="s">
        <v>179</v>
      </c>
      <c r="F178" s="4">
        <v>1.96</v>
      </c>
      <c r="G178" s="4">
        <v>142</v>
      </c>
      <c r="H178" s="4">
        <v>2003</v>
      </c>
      <c r="O178">
        <f>Tabla1[[#This Row],[RANK]]</f>
        <v>177</v>
      </c>
    </row>
    <row r="179" spans="1:15" x14ac:dyDescent="0.25">
      <c r="A179" s="15">
        <v>178</v>
      </c>
      <c r="B179" s="3" t="s">
        <v>354</v>
      </c>
      <c r="C179" s="10" t="s">
        <v>9</v>
      </c>
      <c r="D179" s="3" t="s">
        <v>6</v>
      </c>
      <c r="E179" s="3" t="s">
        <v>179</v>
      </c>
      <c r="F179" s="4">
        <v>1.91</v>
      </c>
      <c r="G179" s="4">
        <v>118</v>
      </c>
      <c r="H179" s="4">
        <v>2003</v>
      </c>
      <c r="O179">
        <f>Tabla1[[#This Row],[RANK]]</f>
        <v>178</v>
      </c>
    </row>
    <row r="180" spans="1:15" x14ac:dyDescent="0.25">
      <c r="A180" s="15">
        <v>179</v>
      </c>
      <c r="B180" s="3" t="s">
        <v>250</v>
      </c>
      <c r="C180" s="10" t="s">
        <v>77</v>
      </c>
      <c r="D180" s="3" t="s">
        <v>251</v>
      </c>
      <c r="E180" s="3" t="s">
        <v>179</v>
      </c>
      <c r="F180" s="4">
        <v>1.96</v>
      </c>
      <c r="G180" s="4">
        <v>113</v>
      </c>
      <c r="H180" s="4">
        <v>2002</v>
      </c>
      <c r="O180">
        <f>Tabla1[[#This Row],[RANK]]</f>
        <v>179</v>
      </c>
    </row>
    <row r="181" spans="1:15" x14ac:dyDescent="0.25">
      <c r="A181" s="15">
        <v>180</v>
      </c>
      <c r="B181" s="3" t="s">
        <v>306</v>
      </c>
      <c r="C181" s="10" t="s">
        <v>92</v>
      </c>
      <c r="D181" s="3" t="s">
        <v>31</v>
      </c>
      <c r="E181" s="3" t="s">
        <v>179</v>
      </c>
      <c r="F181" s="4">
        <v>1.96</v>
      </c>
      <c r="G181" s="4">
        <v>148</v>
      </c>
      <c r="H181" s="4">
        <v>2002</v>
      </c>
      <c r="O181">
        <f>Tabla1[[#This Row],[RANK]]</f>
        <v>180</v>
      </c>
    </row>
    <row r="182" spans="1:15" x14ac:dyDescent="0.25">
      <c r="A182" s="15">
        <v>181</v>
      </c>
      <c r="B182" s="3" t="s">
        <v>248</v>
      </c>
      <c r="C182" s="10" t="s">
        <v>77</v>
      </c>
      <c r="D182" s="3" t="s">
        <v>249</v>
      </c>
      <c r="E182" s="3" t="s">
        <v>179</v>
      </c>
      <c r="F182" s="4">
        <v>2.0099999999999998</v>
      </c>
      <c r="G182" s="4">
        <v>108</v>
      </c>
      <c r="H182" s="4">
        <v>2004</v>
      </c>
      <c r="O182">
        <f>Tabla1[[#This Row],[RANK]]</f>
        <v>181</v>
      </c>
    </row>
    <row r="183" spans="1:15" x14ac:dyDescent="0.25">
      <c r="A183" s="15">
        <v>182</v>
      </c>
      <c r="B183" s="3" t="s">
        <v>326</v>
      </c>
      <c r="C183" s="10" t="s">
        <v>21</v>
      </c>
      <c r="D183" s="3" t="s">
        <v>54</v>
      </c>
      <c r="E183" s="3" t="s">
        <v>179</v>
      </c>
      <c r="F183" s="4">
        <v>1.85</v>
      </c>
      <c r="G183" s="4">
        <v>132</v>
      </c>
      <c r="H183" s="4">
        <v>2004</v>
      </c>
      <c r="O183">
        <f>Tabla1[[#This Row],[RANK]]</f>
        <v>182</v>
      </c>
    </row>
    <row r="184" spans="1:15" x14ac:dyDescent="0.25">
      <c r="A184" s="15">
        <v>183</v>
      </c>
      <c r="B184" s="3" t="s">
        <v>387</v>
      </c>
      <c r="C184" s="10" t="s">
        <v>33</v>
      </c>
      <c r="D184" s="3" t="s">
        <v>50</v>
      </c>
      <c r="E184" s="3" t="s">
        <v>179</v>
      </c>
      <c r="F184" s="4">
        <v>1.85</v>
      </c>
      <c r="G184" s="4">
        <v>106</v>
      </c>
      <c r="H184" s="4">
        <v>2003</v>
      </c>
      <c r="O184">
        <f>Tabla1[[#This Row],[RANK]]</f>
        <v>183</v>
      </c>
    </row>
    <row r="185" spans="1:15" x14ac:dyDescent="0.25">
      <c r="A185" s="15">
        <v>184</v>
      </c>
      <c r="B185" s="3" t="s">
        <v>226</v>
      </c>
      <c r="C185" s="10" t="s">
        <v>19</v>
      </c>
      <c r="D185" s="3" t="s">
        <v>93</v>
      </c>
      <c r="E185" s="3" t="s">
        <v>179</v>
      </c>
      <c r="F185" s="4">
        <v>1.8</v>
      </c>
      <c r="G185" s="4">
        <v>81</v>
      </c>
      <c r="H185" s="4">
        <v>2002</v>
      </c>
      <c r="O185">
        <f>Tabla1[[#This Row],[RANK]]</f>
        <v>184</v>
      </c>
    </row>
    <row r="186" spans="1:15" x14ac:dyDescent="0.25">
      <c r="A186" s="15">
        <v>185</v>
      </c>
      <c r="B186" s="3" t="s">
        <v>467</v>
      </c>
      <c r="C186" s="10" t="s">
        <v>5</v>
      </c>
      <c r="D186" s="3" t="s">
        <v>13</v>
      </c>
      <c r="E186" s="3" t="s">
        <v>179</v>
      </c>
      <c r="F186" s="4">
        <v>1.85</v>
      </c>
      <c r="G186" s="4">
        <v>90</v>
      </c>
      <c r="H186" s="4">
        <v>2004</v>
      </c>
      <c r="O186">
        <f>Tabla1[[#This Row],[RANK]]</f>
        <v>185</v>
      </c>
    </row>
    <row r="187" spans="1:15" x14ac:dyDescent="0.25">
      <c r="A187" s="15">
        <v>186</v>
      </c>
      <c r="B187" s="3" t="s">
        <v>395</v>
      </c>
      <c r="C187" s="10" t="s">
        <v>28</v>
      </c>
      <c r="D187" s="3" t="s">
        <v>396</v>
      </c>
      <c r="E187" s="3" t="s">
        <v>179</v>
      </c>
      <c r="F187" s="4">
        <v>1.85</v>
      </c>
      <c r="G187" s="4">
        <v>83</v>
      </c>
      <c r="H187" s="4">
        <v>2002</v>
      </c>
      <c r="O187">
        <f>Tabla1[[#This Row],[RANK]]</f>
        <v>186</v>
      </c>
    </row>
    <row r="188" spans="1:15" x14ac:dyDescent="0.25">
      <c r="A188" s="15">
        <v>187</v>
      </c>
      <c r="B188" s="3" t="s">
        <v>221</v>
      </c>
      <c r="C188" s="10" t="s">
        <v>19</v>
      </c>
      <c r="D188" s="3" t="s">
        <v>87</v>
      </c>
      <c r="E188" s="3" t="s">
        <v>179</v>
      </c>
      <c r="F188" s="4">
        <v>1.96</v>
      </c>
      <c r="G188" s="4">
        <v>97</v>
      </c>
      <c r="H188" s="4">
        <v>2001</v>
      </c>
      <c r="O188">
        <f>Tabla1[[#This Row],[RANK]]</f>
        <v>187</v>
      </c>
    </row>
    <row r="189" spans="1:15" x14ac:dyDescent="0.25">
      <c r="A189" s="15">
        <v>188</v>
      </c>
      <c r="B189" s="3" t="s">
        <v>352</v>
      </c>
      <c r="C189" s="10" t="s">
        <v>9</v>
      </c>
      <c r="D189" s="3" t="s">
        <v>112</v>
      </c>
      <c r="E189" s="3" t="s">
        <v>179</v>
      </c>
      <c r="F189" s="4">
        <v>1.91</v>
      </c>
      <c r="G189" s="4">
        <v>112</v>
      </c>
      <c r="H189" s="4">
        <v>2003</v>
      </c>
      <c r="O189">
        <f>Tabla1[[#This Row],[RANK]]</f>
        <v>188</v>
      </c>
    </row>
    <row r="190" spans="1:15" x14ac:dyDescent="0.25">
      <c r="A190" s="15">
        <v>189</v>
      </c>
      <c r="B190" s="3" t="s">
        <v>185</v>
      </c>
      <c r="C190" s="10" t="s">
        <v>12</v>
      </c>
      <c r="D190" s="3" t="s">
        <v>186</v>
      </c>
      <c r="E190" s="3" t="s">
        <v>179</v>
      </c>
      <c r="F190" s="4">
        <v>1.75</v>
      </c>
      <c r="G190" s="4">
        <v>92</v>
      </c>
      <c r="H190" s="4">
        <v>2002</v>
      </c>
      <c r="O190">
        <f>Tabla1[[#This Row],[RANK]]</f>
        <v>189</v>
      </c>
    </row>
    <row r="191" spans="1:15" x14ac:dyDescent="0.25">
      <c r="A191" s="15">
        <v>190</v>
      </c>
      <c r="B191" s="3" t="s">
        <v>215</v>
      </c>
      <c r="C191" s="10" t="s">
        <v>19</v>
      </c>
      <c r="D191" s="3" t="s">
        <v>56</v>
      </c>
      <c r="E191" s="3" t="s">
        <v>179</v>
      </c>
      <c r="F191" s="4">
        <v>1.73</v>
      </c>
      <c r="G191" s="4">
        <v>85</v>
      </c>
      <c r="H191" s="4">
        <v>2002</v>
      </c>
      <c r="O191">
        <f>Tabla1[[#This Row],[RANK]]</f>
        <v>190</v>
      </c>
    </row>
    <row r="192" spans="1:15" x14ac:dyDescent="0.25">
      <c r="A192" s="15">
        <v>191</v>
      </c>
      <c r="B192" s="3" t="s">
        <v>300</v>
      </c>
      <c r="C192" s="10" t="s">
        <v>92</v>
      </c>
      <c r="D192" s="3" t="s">
        <v>42</v>
      </c>
      <c r="E192" s="3" t="s">
        <v>179</v>
      </c>
      <c r="F192" s="4">
        <v>1.96</v>
      </c>
      <c r="G192" s="4">
        <v>154</v>
      </c>
      <c r="H192" s="4">
        <v>2001</v>
      </c>
      <c r="O192">
        <f>Tabla1[[#This Row],[RANK]]</f>
        <v>191</v>
      </c>
    </row>
    <row r="193" spans="1:15" x14ac:dyDescent="0.25">
      <c r="A193" s="15">
        <v>192</v>
      </c>
      <c r="B193" s="3" t="s">
        <v>468</v>
      </c>
      <c r="C193" s="10" t="s">
        <v>12</v>
      </c>
      <c r="D193" s="3" t="s">
        <v>50</v>
      </c>
      <c r="E193" s="3" t="s">
        <v>179</v>
      </c>
      <c r="F193" s="4">
        <v>1.78</v>
      </c>
      <c r="G193" s="4">
        <v>95</v>
      </c>
      <c r="H193" s="4">
        <v>2002</v>
      </c>
      <c r="O193">
        <f>Tabla1[[#This Row],[RANK]]</f>
        <v>192</v>
      </c>
    </row>
    <row r="194" spans="1:15" x14ac:dyDescent="0.25">
      <c r="A194" s="15">
        <v>193</v>
      </c>
      <c r="B194" s="3" t="s">
        <v>252</v>
      </c>
      <c r="C194" s="10" t="s">
        <v>77</v>
      </c>
      <c r="D194" s="3" t="s">
        <v>29</v>
      </c>
      <c r="E194" s="3" t="s">
        <v>179</v>
      </c>
      <c r="F194" s="4">
        <v>1.96</v>
      </c>
      <c r="G194" s="4">
        <v>115</v>
      </c>
      <c r="H194" s="4">
        <v>2002</v>
      </c>
      <c r="O194">
        <f>Tabla1[[#This Row],[RANK]]</f>
        <v>193</v>
      </c>
    </row>
    <row r="195" spans="1:15" x14ac:dyDescent="0.25">
      <c r="A195" s="15">
        <v>194</v>
      </c>
      <c r="B195" s="3" t="s">
        <v>372</v>
      </c>
      <c r="C195" s="10" t="s">
        <v>33</v>
      </c>
      <c r="D195" s="3" t="s">
        <v>67</v>
      </c>
      <c r="E195" s="3" t="s">
        <v>179</v>
      </c>
      <c r="F195" s="4">
        <v>1.85</v>
      </c>
      <c r="G195" s="4">
        <v>103</v>
      </c>
      <c r="H195" s="4">
        <v>2002</v>
      </c>
      <c r="O195">
        <f>Tabla1[[#This Row],[RANK]]</f>
        <v>194</v>
      </c>
    </row>
    <row r="196" spans="1:15" x14ac:dyDescent="0.25">
      <c r="A196" s="15">
        <v>195</v>
      </c>
      <c r="B196" s="3" t="s">
        <v>360</v>
      </c>
      <c r="C196" s="10" t="s">
        <v>9</v>
      </c>
      <c r="D196" s="3" t="s">
        <v>281</v>
      </c>
      <c r="E196" s="3" t="s">
        <v>179</v>
      </c>
      <c r="F196" s="4">
        <v>1.93</v>
      </c>
      <c r="G196" s="4">
        <v>116</v>
      </c>
      <c r="H196" s="4">
        <v>2005</v>
      </c>
      <c r="O196">
        <f>Tabla1[[#This Row],[RANK]]</f>
        <v>195</v>
      </c>
    </row>
    <row r="197" spans="1:15" x14ac:dyDescent="0.25">
      <c r="A197" s="15">
        <v>196</v>
      </c>
      <c r="B197" s="3" t="s">
        <v>469</v>
      </c>
      <c r="C197" s="10" t="s">
        <v>15</v>
      </c>
      <c r="D197" s="3" t="s">
        <v>54</v>
      </c>
      <c r="E197" s="3" t="s">
        <v>179</v>
      </c>
      <c r="F197" s="4">
        <v>2.0299999999999998</v>
      </c>
      <c r="G197" s="4">
        <v>142</v>
      </c>
      <c r="H197" s="4">
        <v>2003</v>
      </c>
      <c r="O197">
        <f>Tabla1[[#This Row],[RANK]]</f>
        <v>196</v>
      </c>
    </row>
    <row r="198" spans="1:15" x14ac:dyDescent="0.25">
      <c r="A198" s="15">
        <v>197</v>
      </c>
      <c r="B198" s="3" t="s">
        <v>470</v>
      </c>
      <c r="C198" s="10" t="s">
        <v>92</v>
      </c>
      <c r="D198" s="3" t="s">
        <v>122</v>
      </c>
      <c r="E198" s="3" t="s">
        <v>179</v>
      </c>
      <c r="F198" s="4">
        <v>1.93</v>
      </c>
      <c r="G198" s="4">
        <v>143</v>
      </c>
      <c r="H198" s="4">
        <v>2002</v>
      </c>
      <c r="O198">
        <f>Tabla1[[#This Row],[RANK]]</f>
        <v>197</v>
      </c>
    </row>
    <row r="199" spans="1:15" x14ac:dyDescent="0.25">
      <c r="A199" s="15">
        <v>198</v>
      </c>
      <c r="B199" s="3" t="s">
        <v>199</v>
      </c>
      <c r="C199" s="10" t="s">
        <v>12</v>
      </c>
      <c r="D199" s="3" t="s">
        <v>200</v>
      </c>
      <c r="E199" s="3" t="s">
        <v>179</v>
      </c>
      <c r="F199" s="4">
        <v>1.83</v>
      </c>
      <c r="G199" s="4">
        <v>93</v>
      </c>
      <c r="H199" s="4">
        <v>2003</v>
      </c>
      <c r="O199">
        <f>Tabla1[[#This Row],[RANK]]</f>
        <v>198</v>
      </c>
    </row>
    <row r="200" spans="1:15" x14ac:dyDescent="0.25">
      <c r="A200" s="15">
        <v>199</v>
      </c>
      <c r="B200" s="3" t="s">
        <v>471</v>
      </c>
      <c r="C200" s="10" t="s">
        <v>5</v>
      </c>
      <c r="D200" s="3" t="s">
        <v>45</v>
      </c>
      <c r="E200" s="3" t="s">
        <v>179</v>
      </c>
      <c r="F200" s="4">
        <v>1.93</v>
      </c>
      <c r="G200" s="4">
        <v>99</v>
      </c>
      <c r="H200" s="4">
        <v>2002</v>
      </c>
      <c r="O200">
        <f>Tabla1[[#This Row],[RANK]]</f>
        <v>199</v>
      </c>
    </row>
    <row r="201" spans="1:15" x14ac:dyDescent="0.25">
      <c r="A201" s="15">
        <v>200</v>
      </c>
      <c r="B201" s="3" t="s">
        <v>279</v>
      </c>
      <c r="C201" s="10" t="s">
        <v>260</v>
      </c>
      <c r="D201" s="3" t="s">
        <v>50</v>
      </c>
      <c r="E201" s="3" t="s">
        <v>179</v>
      </c>
      <c r="F201" s="4">
        <v>1.96</v>
      </c>
      <c r="G201" s="4">
        <v>141</v>
      </c>
      <c r="H201" s="4">
        <v>2002</v>
      </c>
      <c r="O201">
        <f>Tabla1[[#This Row],[RANK]]</f>
        <v>200</v>
      </c>
    </row>
    <row r="202" spans="1:15" x14ac:dyDescent="0.25">
      <c r="A202" s="15">
        <v>201</v>
      </c>
      <c r="B202" s="3" t="s">
        <v>105</v>
      </c>
      <c r="C202" s="10" t="s">
        <v>12</v>
      </c>
      <c r="D202" s="3" t="s">
        <v>106</v>
      </c>
      <c r="E202" s="3" t="s">
        <v>180</v>
      </c>
      <c r="F202" s="4">
        <v>1.88</v>
      </c>
      <c r="G202" s="4">
        <v>99</v>
      </c>
      <c r="H202" s="4">
        <v>2005</v>
      </c>
      <c r="O202">
        <f>Tabla1[[#This Row],[RANK]]</f>
        <v>201</v>
      </c>
    </row>
    <row r="203" spans="1:15" x14ac:dyDescent="0.25">
      <c r="A203" s="15">
        <v>202</v>
      </c>
      <c r="B203" s="3" t="s">
        <v>355</v>
      </c>
      <c r="C203" s="10" t="s">
        <v>9</v>
      </c>
      <c r="D203" s="3" t="s">
        <v>17</v>
      </c>
      <c r="E203" s="3" t="s">
        <v>180</v>
      </c>
      <c r="F203" s="4">
        <v>1.96</v>
      </c>
      <c r="G203" s="4">
        <v>117</v>
      </c>
      <c r="H203" s="4">
        <v>2003</v>
      </c>
      <c r="O203">
        <f>Tabla1[[#This Row],[RANK]]</f>
        <v>202</v>
      </c>
    </row>
    <row r="204" spans="1:15" x14ac:dyDescent="0.25">
      <c r="A204" s="15">
        <v>203</v>
      </c>
      <c r="B204" s="3" t="s">
        <v>427</v>
      </c>
      <c r="C204" s="10" t="s">
        <v>5</v>
      </c>
      <c r="D204" s="3" t="s">
        <v>213</v>
      </c>
      <c r="E204" s="3" t="s">
        <v>180</v>
      </c>
      <c r="F204" s="4">
        <v>1.78</v>
      </c>
      <c r="G204" s="4">
        <v>93</v>
      </c>
      <c r="H204" s="4">
        <v>2004</v>
      </c>
      <c r="O204">
        <f>Tabla1[[#This Row],[RANK]]</f>
        <v>203</v>
      </c>
    </row>
    <row r="205" spans="1:15" x14ac:dyDescent="0.25">
      <c r="A205" s="15">
        <v>204</v>
      </c>
      <c r="B205" s="3" t="s">
        <v>397</v>
      </c>
      <c r="C205" s="10" t="s">
        <v>28</v>
      </c>
      <c r="D205" s="3" t="s">
        <v>60</v>
      </c>
      <c r="E205" s="3" t="s">
        <v>180</v>
      </c>
      <c r="F205" s="4">
        <v>1.78</v>
      </c>
      <c r="G205" s="4">
        <v>82</v>
      </c>
      <c r="H205" s="4">
        <v>2003</v>
      </c>
      <c r="O205">
        <f>Tabla1[[#This Row],[RANK]]</f>
        <v>204</v>
      </c>
    </row>
    <row r="206" spans="1:15" x14ac:dyDescent="0.25">
      <c r="A206" s="15">
        <v>205</v>
      </c>
      <c r="B206" s="3" t="s">
        <v>59</v>
      </c>
      <c r="C206" s="10" t="s">
        <v>58</v>
      </c>
      <c r="D206" s="3" t="s">
        <v>60</v>
      </c>
      <c r="E206" s="3" t="s">
        <v>180</v>
      </c>
      <c r="F206" s="4">
        <v>1.91</v>
      </c>
      <c r="G206" s="4">
        <v>93</v>
      </c>
      <c r="H206" s="4">
        <v>2005</v>
      </c>
      <c r="O206">
        <f>Tabla1[[#This Row],[RANK]]</f>
        <v>205</v>
      </c>
    </row>
    <row r="207" spans="1:15" x14ac:dyDescent="0.25">
      <c r="A207" s="15">
        <v>206</v>
      </c>
      <c r="B207" s="3" t="s">
        <v>211</v>
      </c>
      <c r="C207" s="10" t="s">
        <v>19</v>
      </c>
      <c r="D207" s="3" t="s">
        <v>69</v>
      </c>
      <c r="E207" s="3" t="s">
        <v>180</v>
      </c>
      <c r="F207" s="4">
        <v>1.91</v>
      </c>
      <c r="G207" s="4">
        <v>96</v>
      </c>
      <c r="H207" s="4">
        <v>2002</v>
      </c>
      <c r="O207">
        <f>Tabla1[[#This Row],[RANK]]</f>
        <v>206</v>
      </c>
    </row>
    <row r="208" spans="1:15" x14ac:dyDescent="0.25">
      <c r="A208" s="15">
        <v>207</v>
      </c>
      <c r="B208" s="3" t="s">
        <v>218</v>
      </c>
      <c r="C208" s="10" t="s">
        <v>19</v>
      </c>
      <c r="D208" s="3" t="s">
        <v>37</v>
      </c>
      <c r="E208" s="3" t="s">
        <v>180</v>
      </c>
      <c r="F208" s="4">
        <v>1.91</v>
      </c>
      <c r="G208" s="4">
        <v>97</v>
      </c>
      <c r="H208" s="4">
        <v>2002</v>
      </c>
      <c r="O208">
        <f>Tabla1[[#This Row],[RANK]]</f>
        <v>207</v>
      </c>
    </row>
    <row r="209" spans="1:15" x14ac:dyDescent="0.25">
      <c r="A209" s="15">
        <v>208</v>
      </c>
      <c r="B209" s="3" t="s">
        <v>124</v>
      </c>
      <c r="C209" s="10" t="s">
        <v>33</v>
      </c>
      <c r="D209" s="3" t="s">
        <v>56</v>
      </c>
      <c r="E209" s="3" t="s">
        <v>180</v>
      </c>
      <c r="F209" s="4">
        <v>1.85</v>
      </c>
      <c r="G209" s="4">
        <v>101</v>
      </c>
      <c r="H209" s="4">
        <v>2004</v>
      </c>
      <c r="O209">
        <f>Tabla1[[#This Row],[RANK]]</f>
        <v>208</v>
      </c>
    </row>
    <row r="210" spans="1:15" x14ac:dyDescent="0.25">
      <c r="A210" s="15">
        <v>209</v>
      </c>
      <c r="B210" s="3" t="s">
        <v>389</v>
      </c>
      <c r="C210" s="10" t="s">
        <v>33</v>
      </c>
      <c r="D210" s="3" t="s">
        <v>158</v>
      </c>
      <c r="E210" s="3" t="s">
        <v>180</v>
      </c>
      <c r="F210" s="4">
        <v>1.91</v>
      </c>
      <c r="G210" s="4">
        <v>102</v>
      </c>
      <c r="H210" s="4">
        <v>2002</v>
      </c>
      <c r="O210">
        <f>Tabla1[[#This Row],[RANK]]</f>
        <v>209</v>
      </c>
    </row>
    <row r="211" spans="1:15" x14ac:dyDescent="0.25">
      <c r="A211" s="15">
        <v>210</v>
      </c>
      <c r="B211" s="3" t="s">
        <v>319</v>
      </c>
      <c r="C211" s="10" t="s">
        <v>21</v>
      </c>
      <c r="D211" s="3" t="s">
        <v>80</v>
      </c>
      <c r="E211" s="3" t="s">
        <v>180</v>
      </c>
      <c r="F211" s="4">
        <v>1.93</v>
      </c>
      <c r="G211" s="4">
        <v>142</v>
      </c>
      <c r="H211" s="4">
        <v>2005</v>
      </c>
      <c r="O211">
        <f>Tabla1[[#This Row],[RANK]]</f>
        <v>210</v>
      </c>
    </row>
    <row r="212" spans="1:15" x14ac:dyDescent="0.25">
      <c r="A212" s="15">
        <v>211</v>
      </c>
      <c r="B212" s="3" t="s">
        <v>413</v>
      </c>
      <c r="C212" s="10" t="s">
        <v>28</v>
      </c>
      <c r="D212" s="3" t="s">
        <v>100</v>
      </c>
      <c r="E212" s="3" t="s">
        <v>180</v>
      </c>
      <c r="F212" s="4">
        <v>1.8</v>
      </c>
      <c r="G212" s="4">
        <v>85</v>
      </c>
      <c r="H212" s="4">
        <v>2003</v>
      </c>
      <c r="O212">
        <f>Tabla1[[#This Row],[RANK]]</f>
        <v>211</v>
      </c>
    </row>
    <row r="213" spans="1:15" x14ac:dyDescent="0.25">
      <c r="A213" s="15">
        <v>212</v>
      </c>
      <c r="B213" s="3" t="s">
        <v>385</v>
      </c>
      <c r="C213" s="10" t="s">
        <v>33</v>
      </c>
      <c r="D213" s="3" t="s">
        <v>106</v>
      </c>
      <c r="E213" s="3" t="s">
        <v>180</v>
      </c>
      <c r="F213" s="4">
        <v>1.88</v>
      </c>
      <c r="G213" s="4">
        <v>110</v>
      </c>
      <c r="H213" s="4">
        <v>2003</v>
      </c>
      <c r="O213">
        <f>Tabla1[[#This Row],[RANK]]</f>
        <v>212</v>
      </c>
    </row>
    <row r="214" spans="1:15" x14ac:dyDescent="0.25">
      <c r="A214" s="15">
        <v>213</v>
      </c>
      <c r="B214" s="3" t="s">
        <v>421</v>
      </c>
      <c r="C214" s="10" t="s">
        <v>5</v>
      </c>
      <c r="D214" s="3" t="s">
        <v>264</v>
      </c>
      <c r="E214" s="3" t="s">
        <v>180</v>
      </c>
      <c r="F214" s="4">
        <v>1.9</v>
      </c>
      <c r="G214" s="4">
        <v>94</v>
      </c>
      <c r="H214" s="4">
        <v>2004</v>
      </c>
      <c r="O214">
        <f>Tabla1[[#This Row],[RANK]]</f>
        <v>213</v>
      </c>
    </row>
    <row r="215" spans="1:15" x14ac:dyDescent="0.25">
      <c r="A215" s="15">
        <v>214</v>
      </c>
      <c r="B215" s="3" t="s">
        <v>169</v>
      </c>
      <c r="C215" s="10" t="s">
        <v>58</v>
      </c>
      <c r="D215" s="3" t="s">
        <v>29</v>
      </c>
      <c r="E215" s="3" t="s">
        <v>180</v>
      </c>
      <c r="F215" s="4">
        <v>1.91</v>
      </c>
      <c r="G215" s="4">
        <v>102</v>
      </c>
      <c r="H215" s="4">
        <v>2001</v>
      </c>
      <c r="O215">
        <f>Tabla1[[#This Row],[RANK]]</f>
        <v>214</v>
      </c>
    </row>
    <row r="216" spans="1:15" x14ac:dyDescent="0.25">
      <c r="A216" s="15">
        <v>215</v>
      </c>
      <c r="B216" s="3" t="s">
        <v>170</v>
      </c>
      <c r="C216" s="10" t="s">
        <v>58</v>
      </c>
      <c r="D216" s="3" t="s">
        <v>78</v>
      </c>
      <c r="E216" s="3" t="s">
        <v>180</v>
      </c>
      <c r="F216" s="4">
        <v>1.93</v>
      </c>
      <c r="G216" s="4">
        <v>99</v>
      </c>
      <c r="H216" s="4">
        <v>2003</v>
      </c>
      <c r="O216">
        <f>Tabla1[[#This Row],[RANK]]</f>
        <v>215</v>
      </c>
    </row>
    <row r="217" spans="1:15" x14ac:dyDescent="0.25">
      <c r="A217" s="15">
        <v>216</v>
      </c>
      <c r="B217" s="3" t="s">
        <v>201</v>
      </c>
      <c r="C217" s="10" t="s">
        <v>12</v>
      </c>
      <c r="D217" s="3" t="s">
        <v>202</v>
      </c>
      <c r="E217" s="3" t="s">
        <v>180</v>
      </c>
      <c r="F217" s="4">
        <v>1.75</v>
      </c>
      <c r="G217" s="4">
        <v>92</v>
      </c>
      <c r="H217" s="4">
        <v>2001</v>
      </c>
      <c r="O217">
        <f>Tabla1[[#This Row],[RANK]]</f>
        <v>216</v>
      </c>
    </row>
    <row r="218" spans="1:15" x14ac:dyDescent="0.25">
      <c r="A218" s="15">
        <v>217</v>
      </c>
      <c r="B218" s="3" t="s">
        <v>224</v>
      </c>
      <c r="C218" s="10" t="s">
        <v>19</v>
      </c>
      <c r="D218" s="3" t="s">
        <v>207</v>
      </c>
      <c r="E218" s="3" t="s">
        <v>180</v>
      </c>
      <c r="F218" s="4">
        <v>1.85</v>
      </c>
      <c r="G218" s="4">
        <v>88</v>
      </c>
      <c r="H218" s="4">
        <v>2003</v>
      </c>
      <c r="O218">
        <f>Tabla1[[#This Row],[RANK]]</f>
        <v>217</v>
      </c>
    </row>
    <row r="219" spans="1:15" x14ac:dyDescent="0.25">
      <c r="A219" s="15">
        <v>218</v>
      </c>
      <c r="B219" s="3" t="s">
        <v>240</v>
      </c>
      <c r="C219" s="10" t="s">
        <v>77</v>
      </c>
      <c r="D219" s="3" t="s">
        <v>6</v>
      </c>
      <c r="E219" s="3" t="s">
        <v>180</v>
      </c>
      <c r="F219" s="4">
        <v>1.98</v>
      </c>
      <c r="G219" s="4">
        <v>117</v>
      </c>
      <c r="H219" s="4">
        <v>2003</v>
      </c>
      <c r="O219">
        <f>Tabla1[[#This Row],[RANK]]</f>
        <v>218</v>
      </c>
    </row>
    <row r="220" spans="1:15" x14ac:dyDescent="0.25">
      <c r="A220" s="15">
        <v>219</v>
      </c>
      <c r="B220" s="3" t="s">
        <v>272</v>
      </c>
      <c r="C220" s="10" t="s">
        <v>15</v>
      </c>
      <c r="D220" s="3" t="s">
        <v>100</v>
      </c>
      <c r="E220" s="3" t="s">
        <v>180</v>
      </c>
      <c r="F220" s="4">
        <v>1.93</v>
      </c>
      <c r="G220" s="4">
        <v>143</v>
      </c>
      <c r="H220" s="4">
        <v>2002</v>
      </c>
      <c r="O220">
        <f>Tabla1[[#This Row],[RANK]]</f>
        <v>219</v>
      </c>
    </row>
    <row r="221" spans="1:15" x14ac:dyDescent="0.25">
      <c r="A221" s="15">
        <v>220</v>
      </c>
      <c r="B221" s="3" t="s">
        <v>316</v>
      </c>
      <c r="C221" s="10" t="s">
        <v>21</v>
      </c>
      <c r="D221" s="3" t="s">
        <v>42</v>
      </c>
      <c r="E221" s="3" t="s">
        <v>180</v>
      </c>
      <c r="F221" s="4">
        <v>1.93</v>
      </c>
      <c r="G221" s="4">
        <v>134</v>
      </c>
      <c r="H221" s="4">
        <v>2002</v>
      </c>
      <c r="O221">
        <f>Tabla1[[#This Row],[RANK]]</f>
        <v>220</v>
      </c>
    </row>
    <row r="222" spans="1:15" x14ac:dyDescent="0.25">
      <c r="A222" s="15">
        <v>221</v>
      </c>
      <c r="B222" s="3" t="s">
        <v>332</v>
      </c>
      <c r="C222" s="10" t="s">
        <v>21</v>
      </c>
      <c r="D222" s="3" t="s">
        <v>29</v>
      </c>
      <c r="E222" s="3" t="s">
        <v>180</v>
      </c>
      <c r="F222" s="4">
        <v>1.88</v>
      </c>
      <c r="G222" s="4">
        <v>147</v>
      </c>
      <c r="H222" s="4">
        <v>2002</v>
      </c>
      <c r="O222">
        <f>Tabla1[[#This Row],[RANK]]</f>
        <v>221</v>
      </c>
    </row>
    <row r="223" spans="1:15" x14ac:dyDescent="0.25">
      <c r="A223" s="15">
        <v>222</v>
      </c>
      <c r="B223" s="3" t="s">
        <v>358</v>
      </c>
      <c r="C223" s="10" t="s">
        <v>9</v>
      </c>
      <c r="D223" s="3" t="s">
        <v>269</v>
      </c>
      <c r="E223" s="3" t="s">
        <v>180</v>
      </c>
      <c r="F223" s="4">
        <v>1.93</v>
      </c>
      <c r="G223" s="4">
        <v>115</v>
      </c>
      <c r="H223" s="4">
        <v>2002</v>
      </c>
      <c r="O223">
        <f>Tabla1[[#This Row],[RANK]]</f>
        <v>222</v>
      </c>
    </row>
    <row r="224" spans="1:15" x14ac:dyDescent="0.25">
      <c r="A224" s="15">
        <v>223</v>
      </c>
      <c r="B224" s="3" t="s">
        <v>415</v>
      </c>
      <c r="C224" s="10" t="s">
        <v>28</v>
      </c>
      <c r="D224" s="3" t="s">
        <v>63</v>
      </c>
      <c r="E224" s="3" t="s">
        <v>180</v>
      </c>
      <c r="F224" s="4">
        <v>1.88</v>
      </c>
      <c r="G224" s="4">
        <v>92</v>
      </c>
      <c r="H224" s="4">
        <v>2002</v>
      </c>
      <c r="O224">
        <f>Tabla1[[#This Row],[RANK]]</f>
        <v>223</v>
      </c>
    </row>
    <row r="225" spans="1:15" x14ac:dyDescent="0.25">
      <c r="A225" s="15">
        <v>224</v>
      </c>
      <c r="B225" s="3" t="s">
        <v>196</v>
      </c>
      <c r="C225" s="10" t="s">
        <v>12</v>
      </c>
      <c r="D225" s="3" t="s">
        <v>6</v>
      </c>
      <c r="E225" s="3" t="s">
        <v>180</v>
      </c>
      <c r="F225" s="4">
        <v>1.88</v>
      </c>
      <c r="G225" s="4">
        <v>105</v>
      </c>
      <c r="H225" s="4">
        <v>2004</v>
      </c>
      <c r="O225">
        <f>Tabla1[[#This Row],[RANK]]</f>
        <v>224</v>
      </c>
    </row>
    <row r="226" spans="1:15" x14ac:dyDescent="0.25">
      <c r="A226" s="15">
        <v>225</v>
      </c>
      <c r="B226" s="3" t="s">
        <v>243</v>
      </c>
      <c r="C226" s="10" t="s">
        <v>77</v>
      </c>
      <c r="D226" s="3" t="s">
        <v>37</v>
      </c>
      <c r="E226" s="3" t="s">
        <v>180</v>
      </c>
      <c r="F226" s="4">
        <v>1.96</v>
      </c>
      <c r="G226" s="4">
        <v>111</v>
      </c>
      <c r="H226" s="4">
        <v>2003</v>
      </c>
      <c r="O226">
        <f>Tabla1[[#This Row],[RANK]]</f>
        <v>225</v>
      </c>
    </row>
    <row r="227" spans="1:15" x14ac:dyDescent="0.25">
      <c r="A227" s="15">
        <v>226</v>
      </c>
      <c r="B227" s="3" t="s">
        <v>273</v>
      </c>
      <c r="C227" s="10" t="s">
        <v>92</v>
      </c>
      <c r="D227" s="3" t="s">
        <v>10</v>
      </c>
      <c r="E227" s="3" t="s">
        <v>180</v>
      </c>
      <c r="F227" s="4">
        <v>1.98</v>
      </c>
      <c r="G227" s="4">
        <v>158</v>
      </c>
      <c r="H227" s="4">
        <v>2003</v>
      </c>
      <c r="O227">
        <f>Tabla1[[#This Row],[RANK]]</f>
        <v>226</v>
      </c>
    </row>
    <row r="228" spans="1:15" x14ac:dyDescent="0.25">
      <c r="A228" s="15">
        <v>227</v>
      </c>
      <c r="B228" s="3" t="s">
        <v>330</v>
      </c>
      <c r="C228" s="10" t="s">
        <v>21</v>
      </c>
      <c r="D228" s="3" t="s">
        <v>158</v>
      </c>
      <c r="E228" s="3" t="s">
        <v>180</v>
      </c>
      <c r="F228" s="4">
        <v>1.93</v>
      </c>
      <c r="G228" s="4">
        <v>141</v>
      </c>
      <c r="H228" s="4">
        <v>2003</v>
      </c>
      <c r="O228">
        <f>Tabla1[[#This Row],[RANK]]</f>
        <v>227</v>
      </c>
    </row>
    <row r="229" spans="1:15" x14ac:dyDescent="0.25">
      <c r="A229" s="15">
        <v>228</v>
      </c>
      <c r="B229" s="3" t="s">
        <v>366</v>
      </c>
      <c r="C229" s="10" t="s">
        <v>9</v>
      </c>
      <c r="D229" s="3" t="s">
        <v>267</v>
      </c>
      <c r="E229" s="3" t="s">
        <v>180</v>
      </c>
      <c r="F229" s="4">
        <v>1.98</v>
      </c>
      <c r="G229" s="4">
        <v>113</v>
      </c>
      <c r="H229" s="4">
        <v>2004</v>
      </c>
      <c r="O229">
        <f>Tabla1[[#This Row],[RANK]]</f>
        <v>228</v>
      </c>
    </row>
    <row r="230" spans="1:15" x14ac:dyDescent="0.25">
      <c r="A230" s="15">
        <v>229</v>
      </c>
      <c r="B230" s="3" t="s">
        <v>384</v>
      </c>
      <c r="C230" s="10" t="s">
        <v>33</v>
      </c>
      <c r="D230" s="3" t="s">
        <v>42</v>
      </c>
      <c r="E230" s="3" t="s">
        <v>180</v>
      </c>
      <c r="F230" s="4">
        <v>1.88</v>
      </c>
      <c r="G230" s="4">
        <v>104</v>
      </c>
      <c r="H230" s="4">
        <v>2003</v>
      </c>
      <c r="O230">
        <f>Tabla1[[#This Row],[RANK]]</f>
        <v>229</v>
      </c>
    </row>
    <row r="231" spans="1:15" x14ac:dyDescent="0.25">
      <c r="A231" s="15">
        <v>230</v>
      </c>
      <c r="B231" s="3" t="s">
        <v>426</v>
      </c>
      <c r="C231" s="10" t="s">
        <v>5</v>
      </c>
      <c r="D231" s="3" t="s">
        <v>90</v>
      </c>
      <c r="E231" s="3" t="s">
        <v>180</v>
      </c>
      <c r="F231" s="4">
        <v>1.8</v>
      </c>
      <c r="G231" s="4">
        <v>87</v>
      </c>
      <c r="H231" s="4">
        <v>2003</v>
      </c>
      <c r="O231">
        <f>Tabla1[[#This Row],[RANK]]</f>
        <v>230</v>
      </c>
    </row>
    <row r="232" spans="1:15" x14ac:dyDescent="0.25">
      <c r="A232" s="15">
        <v>231</v>
      </c>
      <c r="B232" s="3" t="s">
        <v>109</v>
      </c>
      <c r="C232" s="10" t="s">
        <v>77</v>
      </c>
      <c r="D232" s="3" t="s">
        <v>110</v>
      </c>
      <c r="E232" s="3" t="s">
        <v>180</v>
      </c>
      <c r="F232" s="4">
        <v>1.93</v>
      </c>
      <c r="G232" s="4">
        <v>115</v>
      </c>
      <c r="H232" s="4">
        <v>2003</v>
      </c>
      <c r="O232">
        <f>Tabla1[[#This Row],[RANK]]</f>
        <v>231</v>
      </c>
    </row>
    <row r="233" spans="1:15" x14ac:dyDescent="0.25">
      <c r="A233" s="15">
        <v>232</v>
      </c>
      <c r="B233" s="3" t="s">
        <v>377</v>
      </c>
      <c r="C233" s="10" t="s">
        <v>33</v>
      </c>
      <c r="D233" s="3" t="s">
        <v>217</v>
      </c>
      <c r="E233" s="3" t="s">
        <v>180</v>
      </c>
      <c r="F233" s="4">
        <v>1.91</v>
      </c>
      <c r="G233" s="4">
        <v>104</v>
      </c>
      <c r="H233" s="4">
        <v>2002</v>
      </c>
      <c r="O233">
        <f>Tabla1[[#This Row],[RANK]]</f>
        <v>232</v>
      </c>
    </row>
    <row r="234" spans="1:15" x14ac:dyDescent="0.25">
      <c r="A234" s="15">
        <v>233</v>
      </c>
      <c r="B234" s="3" t="s">
        <v>173</v>
      </c>
      <c r="C234" s="10" t="s">
        <v>58</v>
      </c>
      <c r="D234" s="3" t="s">
        <v>120</v>
      </c>
      <c r="E234" s="3" t="s">
        <v>180</v>
      </c>
      <c r="F234" s="4">
        <v>1.88</v>
      </c>
      <c r="G234" s="4">
        <v>92</v>
      </c>
      <c r="H234" s="4">
        <v>2002</v>
      </c>
      <c r="O234">
        <f>Tabla1[[#This Row],[RANK]]</f>
        <v>233</v>
      </c>
    </row>
    <row r="235" spans="1:15" x14ac:dyDescent="0.25">
      <c r="A235" s="15">
        <v>234</v>
      </c>
      <c r="B235" s="3" t="s">
        <v>233</v>
      </c>
      <c r="C235" s="10" t="s">
        <v>19</v>
      </c>
      <c r="D235" s="3" t="s">
        <v>56</v>
      </c>
      <c r="E235" s="3" t="s">
        <v>180</v>
      </c>
      <c r="F235" s="4">
        <v>1.83</v>
      </c>
      <c r="G235" s="4">
        <v>86</v>
      </c>
      <c r="H235" s="4">
        <v>2002</v>
      </c>
      <c r="O235">
        <f>Tabla1[[#This Row],[RANK]]</f>
        <v>234</v>
      </c>
    </row>
    <row r="236" spans="1:15" x14ac:dyDescent="0.25">
      <c r="A236" s="15">
        <v>235</v>
      </c>
      <c r="B236" s="3" t="s">
        <v>234</v>
      </c>
      <c r="C236" s="10" t="s">
        <v>19</v>
      </c>
      <c r="D236" s="3" t="s">
        <v>122</v>
      </c>
      <c r="E236" s="3" t="s">
        <v>180</v>
      </c>
      <c r="F236" s="4">
        <v>1.83</v>
      </c>
      <c r="G236" s="4">
        <v>92</v>
      </c>
      <c r="H236" s="4">
        <v>2003</v>
      </c>
      <c r="O236">
        <f>Tabla1[[#This Row],[RANK]]</f>
        <v>235</v>
      </c>
    </row>
    <row r="237" spans="1:15" x14ac:dyDescent="0.25">
      <c r="A237" s="15">
        <v>236</v>
      </c>
      <c r="B237" s="3" t="s">
        <v>386</v>
      </c>
      <c r="C237" s="10" t="s">
        <v>33</v>
      </c>
      <c r="D237" s="3" t="s">
        <v>10</v>
      </c>
      <c r="E237" s="3" t="s">
        <v>180</v>
      </c>
      <c r="F237" s="4">
        <v>1.85</v>
      </c>
      <c r="G237" s="4">
        <v>92</v>
      </c>
      <c r="H237" s="4">
        <v>2003</v>
      </c>
      <c r="O237">
        <f>Tabla1[[#This Row],[RANK]]</f>
        <v>236</v>
      </c>
    </row>
    <row r="238" spans="1:15" x14ac:dyDescent="0.25">
      <c r="A238" s="15">
        <v>237</v>
      </c>
      <c r="B238" s="3" t="s">
        <v>362</v>
      </c>
      <c r="C238" s="10" t="s">
        <v>9</v>
      </c>
      <c r="D238" s="3" t="s">
        <v>56</v>
      </c>
      <c r="E238" s="3" t="s">
        <v>180</v>
      </c>
      <c r="F238" s="4">
        <v>1.96</v>
      </c>
      <c r="G238" s="4">
        <v>116</v>
      </c>
      <c r="H238" s="4">
        <v>2002</v>
      </c>
      <c r="O238">
        <f>Tabla1[[#This Row],[RANK]]</f>
        <v>237</v>
      </c>
    </row>
    <row r="239" spans="1:15" x14ac:dyDescent="0.25">
      <c r="A239" s="15">
        <v>238</v>
      </c>
      <c r="B239" s="3" t="s">
        <v>338</v>
      </c>
      <c r="C239" s="10" t="s">
        <v>21</v>
      </c>
      <c r="D239" s="3" t="s">
        <v>122</v>
      </c>
      <c r="E239" s="3" t="s">
        <v>180</v>
      </c>
      <c r="F239" s="4">
        <v>1.91</v>
      </c>
      <c r="G239" s="4">
        <v>140</v>
      </c>
      <c r="H239" s="4">
        <v>2002</v>
      </c>
      <c r="O239">
        <f>Tabla1[[#This Row],[RANK]]</f>
        <v>238</v>
      </c>
    </row>
    <row r="240" spans="1:15" x14ac:dyDescent="0.25">
      <c r="A240" s="15">
        <v>239</v>
      </c>
      <c r="B240" s="3" t="s">
        <v>411</v>
      </c>
      <c r="C240" s="10" t="s">
        <v>28</v>
      </c>
      <c r="D240" s="3" t="s">
        <v>249</v>
      </c>
      <c r="E240" s="3" t="s">
        <v>180</v>
      </c>
      <c r="F240" s="4">
        <v>1.85</v>
      </c>
      <c r="G240" s="4">
        <v>83</v>
      </c>
      <c r="H240" s="4">
        <v>2003</v>
      </c>
      <c r="O240">
        <f>Tabla1[[#This Row],[RANK]]</f>
        <v>239</v>
      </c>
    </row>
    <row r="241" spans="1:15" x14ac:dyDescent="0.25">
      <c r="A241" s="15">
        <v>240</v>
      </c>
      <c r="B241" s="3" t="s">
        <v>176</v>
      </c>
      <c r="C241" s="10" t="s">
        <v>58</v>
      </c>
      <c r="D241" s="3" t="s">
        <v>177</v>
      </c>
      <c r="E241" s="3" t="s">
        <v>180</v>
      </c>
      <c r="F241" s="4">
        <v>1.93</v>
      </c>
      <c r="G241" s="4">
        <v>102</v>
      </c>
      <c r="H241" s="4">
        <v>2001</v>
      </c>
      <c r="O241">
        <f>Tabla1[[#This Row],[RANK]]</f>
        <v>240</v>
      </c>
    </row>
    <row r="242" spans="1:15" x14ac:dyDescent="0.25">
      <c r="A242" s="15">
        <v>241</v>
      </c>
      <c r="B242" s="3" t="s">
        <v>107</v>
      </c>
      <c r="C242" s="10" t="s">
        <v>12</v>
      </c>
      <c r="D242" s="3" t="s">
        <v>108</v>
      </c>
      <c r="E242" s="3" t="s">
        <v>181</v>
      </c>
      <c r="F242" s="4">
        <v>1.8</v>
      </c>
      <c r="G242" s="4">
        <v>95</v>
      </c>
      <c r="H242" s="4">
        <v>2004</v>
      </c>
      <c r="O242">
        <f>Tabla1[[#This Row],[RANK]]</f>
        <v>241</v>
      </c>
    </row>
    <row r="243" spans="1:15" x14ac:dyDescent="0.25">
      <c r="A243" s="15">
        <v>242</v>
      </c>
      <c r="B243" s="3" t="s">
        <v>138</v>
      </c>
      <c r="C243" s="10" t="s">
        <v>15</v>
      </c>
      <c r="D243" s="3" t="s">
        <v>50</v>
      </c>
      <c r="E243" s="3" t="s">
        <v>181</v>
      </c>
      <c r="F243" s="4">
        <v>1.96</v>
      </c>
      <c r="G243" s="4">
        <v>139</v>
      </c>
      <c r="H243" s="4">
        <v>2004</v>
      </c>
      <c r="O243">
        <f>Tabla1[[#This Row],[RANK]]</f>
        <v>242</v>
      </c>
    </row>
    <row r="244" spans="1:15" x14ac:dyDescent="0.25">
      <c r="A244" s="15">
        <v>243</v>
      </c>
      <c r="B244" s="3" t="s">
        <v>298</v>
      </c>
      <c r="C244" s="10" t="s">
        <v>15</v>
      </c>
      <c r="D244" s="3" t="s">
        <v>175</v>
      </c>
      <c r="E244" s="3" t="s">
        <v>181</v>
      </c>
      <c r="F244" s="4">
        <v>1.98</v>
      </c>
      <c r="G244" s="4">
        <v>145</v>
      </c>
      <c r="H244" s="4">
        <v>2003</v>
      </c>
      <c r="O244">
        <f>Tabla1[[#This Row],[RANK]]</f>
        <v>243</v>
      </c>
    </row>
    <row r="245" spans="1:15" x14ac:dyDescent="0.25">
      <c r="A245" s="15">
        <v>244</v>
      </c>
      <c r="B245" s="3" t="s">
        <v>102</v>
      </c>
      <c r="C245" s="10" t="s">
        <v>21</v>
      </c>
      <c r="D245" s="3" t="s">
        <v>10</v>
      </c>
      <c r="E245" s="3" t="s">
        <v>181</v>
      </c>
      <c r="F245" s="4">
        <v>1.91</v>
      </c>
      <c r="G245" s="4">
        <v>136</v>
      </c>
      <c r="H245" s="4">
        <v>2004</v>
      </c>
      <c r="O245">
        <f>Tabla1[[#This Row],[RANK]]</f>
        <v>244</v>
      </c>
    </row>
    <row r="246" spans="1:15" x14ac:dyDescent="0.25">
      <c r="A246" s="15">
        <v>245</v>
      </c>
      <c r="B246" s="3" t="s">
        <v>365</v>
      </c>
      <c r="C246" s="10" t="s">
        <v>9</v>
      </c>
      <c r="D246" s="3" t="s">
        <v>95</v>
      </c>
      <c r="E246" s="3" t="s">
        <v>181</v>
      </c>
      <c r="F246" s="4">
        <v>1.96</v>
      </c>
      <c r="G246" s="4">
        <v>113</v>
      </c>
      <c r="H246" s="4">
        <v>2004</v>
      </c>
      <c r="O246">
        <f>Tabla1[[#This Row],[RANK]]</f>
        <v>245</v>
      </c>
    </row>
    <row r="247" spans="1:15" x14ac:dyDescent="0.25">
      <c r="A247" s="15">
        <v>246</v>
      </c>
      <c r="B247" s="3" t="s">
        <v>416</v>
      </c>
      <c r="C247" s="10" t="s">
        <v>28</v>
      </c>
      <c r="D247" s="3" t="s">
        <v>112</v>
      </c>
      <c r="E247" s="3" t="s">
        <v>181</v>
      </c>
      <c r="F247" s="4">
        <v>1.83</v>
      </c>
      <c r="G247" s="4">
        <v>83</v>
      </c>
      <c r="H247" s="4">
        <v>2002</v>
      </c>
      <c r="O247">
        <f>Tabla1[[#This Row],[RANK]]</f>
        <v>246</v>
      </c>
    </row>
    <row r="248" spans="1:15" x14ac:dyDescent="0.25">
      <c r="A248" s="15">
        <v>247</v>
      </c>
      <c r="B248" s="3" t="s">
        <v>430</v>
      </c>
      <c r="C248" s="10" t="s">
        <v>5</v>
      </c>
      <c r="D248" s="3" t="s">
        <v>84</v>
      </c>
      <c r="E248" s="3" t="s">
        <v>181</v>
      </c>
      <c r="F248" s="4">
        <v>1.91</v>
      </c>
      <c r="G248" s="4">
        <v>95</v>
      </c>
      <c r="H248" s="4">
        <v>2003</v>
      </c>
      <c r="O248">
        <f>Tabla1[[#This Row],[RANK]]</f>
        <v>247</v>
      </c>
    </row>
    <row r="249" spans="1:15" x14ac:dyDescent="0.25">
      <c r="A249" s="15">
        <v>248</v>
      </c>
      <c r="B249" s="3" t="s">
        <v>194</v>
      </c>
      <c r="C249" s="10" t="s">
        <v>12</v>
      </c>
      <c r="D249" s="3" t="s">
        <v>195</v>
      </c>
      <c r="E249" s="3" t="s">
        <v>181</v>
      </c>
      <c r="F249" s="4">
        <v>1.73</v>
      </c>
      <c r="G249" s="4">
        <v>79</v>
      </c>
      <c r="H249" s="4">
        <v>2004</v>
      </c>
      <c r="O249">
        <f>Tabla1[[#This Row],[RANK]]</f>
        <v>248</v>
      </c>
    </row>
    <row r="250" spans="1:15" x14ac:dyDescent="0.25">
      <c r="A250" s="15">
        <v>249</v>
      </c>
      <c r="B250" s="3" t="s">
        <v>225</v>
      </c>
      <c r="C250" s="10" t="s">
        <v>19</v>
      </c>
      <c r="D250" s="3" t="s">
        <v>97</v>
      </c>
      <c r="E250" s="3" t="s">
        <v>181</v>
      </c>
      <c r="F250" s="4">
        <v>1.78</v>
      </c>
      <c r="G250" s="4">
        <v>86</v>
      </c>
      <c r="H250" s="4">
        <v>2001</v>
      </c>
      <c r="O250">
        <f>Tabla1[[#This Row],[RANK]]</f>
        <v>249</v>
      </c>
    </row>
    <row r="251" spans="1:15" x14ac:dyDescent="0.25">
      <c r="A251" s="15">
        <v>250</v>
      </c>
      <c r="B251" s="3" t="s">
        <v>246</v>
      </c>
      <c r="C251" s="10" t="s">
        <v>77</v>
      </c>
      <c r="D251" s="3" t="s">
        <v>217</v>
      </c>
      <c r="E251" s="3" t="s">
        <v>181</v>
      </c>
      <c r="F251" s="4">
        <v>1.93</v>
      </c>
      <c r="G251" s="4">
        <v>113</v>
      </c>
      <c r="H251" s="4">
        <v>2002</v>
      </c>
      <c r="O251">
        <f>Tabla1[[#This Row],[RANK]]</f>
        <v>250</v>
      </c>
    </row>
    <row r="252" spans="1:15" x14ac:dyDescent="0.25">
      <c r="A252" s="15">
        <v>251</v>
      </c>
      <c r="B252" s="3" t="s">
        <v>296</v>
      </c>
      <c r="C252" s="10" t="s">
        <v>92</v>
      </c>
      <c r="D252" s="3" t="s">
        <v>122</v>
      </c>
      <c r="E252" s="3" t="s">
        <v>181</v>
      </c>
      <c r="F252" s="4">
        <v>1.98</v>
      </c>
      <c r="G252" s="4">
        <v>155</v>
      </c>
      <c r="H252" s="4">
        <v>2001</v>
      </c>
      <c r="O252">
        <f>Tabla1[[#This Row],[RANK]]</f>
        <v>251</v>
      </c>
    </row>
    <row r="253" spans="1:15" x14ac:dyDescent="0.25">
      <c r="A253" s="15">
        <v>252</v>
      </c>
      <c r="B253" s="3" t="s">
        <v>331</v>
      </c>
      <c r="C253" s="10" t="s">
        <v>21</v>
      </c>
      <c r="D253" s="3" t="s">
        <v>189</v>
      </c>
      <c r="E253" s="3" t="s">
        <v>181</v>
      </c>
      <c r="F253" s="4">
        <v>1.91</v>
      </c>
      <c r="G253" s="4">
        <v>146</v>
      </c>
      <c r="H253" s="4">
        <v>2003</v>
      </c>
      <c r="O253">
        <f>Tabla1[[#This Row],[RANK]]</f>
        <v>252</v>
      </c>
    </row>
    <row r="254" spans="1:15" x14ac:dyDescent="0.25">
      <c r="A254" s="15">
        <v>253</v>
      </c>
      <c r="B254" s="3" t="s">
        <v>422</v>
      </c>
      <c r="C254" s="10" t="s">
        <v>5</v>
      </c>
      <c r="D254" s="3" t="s">
        <v>10</v>
      </c>
      <c r="E254" s="3" t="s">
        <v>181</v>
      </c>
      <c r="F254" s="4">
        <v>1.85</v>
      </c>
      <c r="G254" s="4">
        <v>96</v>
      </c>
      <c r="H254" s="4">
        <v>2003</v>
      </c>
      <c r="O254">
        <f>Tabla1[[#This Row],[RANK]]</f>
        <v>253</v>
      </c>
    </row>
    <row r="255" spans="1:15" x14ac:dyDescent="0.25">
      <c r="A255" s="15">
        <v>254</v>
      </c>
      <c r="B255" s="3" t="s">
        <v>164</v>
      </c>
      <c r="C255" s="10" t="s">
        <v>58</v>
      </c>
      <c r="D255" s="3" t="s">
        <v>158</v>
      </c>
      <c r="E255" s="3" t="s">
        <v>181</v>
      </c>
      <c r="F255" s="4">
        <v>1.98</v>
      </c>
      <c r="G255" s="4">
        <v>101</v>
      </c>
      <c r="H255" s="4">
        <v>2002</v>
      </c>
      <c r="O255">
        <f>Tabla1[[#This Row],[RANK]]</f>
        <v>254</v>
      </c>
    </row>
    <row r="256" spans="1:15" x14ac:dyDescent="0.25">
      <c r="A256" s="15">
        <v>255</v>
      </c>
      <c r="B256" s="3" t="s">
        <v>232</v>
      </c>
      <c r="C256" s="10" t="s">
        <v>19</v>
      </c>
      <c r="D256" s="3" t="s">
        <v>163</v>
      </c>
      <c r="E256" s="3" t="s">
        <v>181</v>
      </c>
      <c r="F256" s="4">
        <v>1.83</v>
      </c>
      <c r="G256" s="4">
        <v>86</v>
      </c>
      <c r="H256" s="4">
        <v>2002</v>
      </c>
      <c r="O256">
        <f>Tabla1[[#This Row],[RANK]]</f>
        <v>255</v>
      </c>
    </row>
    <row r="257" spans="1:15" x14ac:dyDescent="0.25">
      <c r="A257" s="15">
        <v>256</v>
      </c>
      <c r="B257" s="3" t="s">
        <v>425</v>
      </c>
      <c r="C257" s="10" t="s">
        <v>5</v>
      </c>
      <c r="D257" s="3" t="s">
        <v>67</v>
      </c>
      <c r="E257" s="3" t="s">
        <v>181</v>
      </c>
      <c r="F257" s="4">
        <v>1.88</v>
      </c>
      <c r="G257" s="4">
        <v>93</v>
      </c>
      <c r="H257" s="4">
        <v>2004</v>
      </c>
      <c r="O257">
        <f>Tabla1[[#This Row],[RANK]]</f>
        <v>256</v>
      </c>
    </row>
    <row r="258" spans="1:15" x14ac:dyDescent="0.25">
      <c r="A258" s="15">
        <v>257</v>
      </c>
      <c r="B258" s="3" t="s">
        <v>228</v>
      </c>
      <c r="C258" s="10" t="s">
        <v>19</v>
      </c>
      <c r="D258" s="3" t="s">
        <v>56</v>
      </c>
      <c r="E258" s="3" t="s">
        <v>181</v>
      </c>
      <c r="F258" s="4">
        <v>1.78</v>
      </c>
      <c r="G258" s="4">
        <v>87</v>
      </c>
      <c r="H258" s="4">
        <v>2004</v>
      </c>
      <c r="O258">
        <f>Tabla1[[#This Row],[RANK]]</f>
        <v>257</v>
      </c>
    </row>
    <row r="259" spans="1:15" x14ac:dyDescent="0.25">
      <c r="A259" s="15">
        <v>258</v>
      </c>
      <c r="B259" s="3" t="s">
        <v>241</v>
      </c>
      <c r="C259" s="10" t="s">
        <v>77</v>
      </c>
      <c r="D259" s="3" t="s">
        <v>50</v>
      </c>
      <c r="E259" s="3" t="s">
        <v>181</v>
      </c>
      <c r="F259" s="4">
        <v>1.88</v>
      </c>
      <c r="G259" s="4">
        <v>110</v>
      </c>
      <c r="H259" s="4">
        <v>2002</v>
      </c>
      <c r="O259">
        <f>Tabla1[[#This Row],[RANK]]</f>
        <v>258</v>
      </c>
    </row>
    <row r="260" spans="1:15" x14ac:dyDescent="0.25">
      <c r="A260" s="15">
        <v>259</v>
      </c>
      <c r="B260" s="3" t="s">
        <v>287</v>
      </c>
      <c r="C260" s="10" t="s">
        <v>15</v>
      </c>
      <c r="D260" s="3" t="s">
        <v>40</v>
      </c>
      <c r="E260" s="3" t="s">
        <v>181</v>
      </c>
      <c r="F260" s="4">
        <v>1.96</v>
      </c>
      <c r="G260" s="4">
        <v>137</v>
      </c>
      <c r="H260" s="4">
        <v>2002</v>
      </c>
      <c r="O260">
        <f>Tabla1[[#This Row],[RANK]]</f>
        <v>259</v>
      </c>
    </row>
    <row r="261" spans="1:15" x14ac:dyDescent="0.25">
      <c r="A261" s="15">
        <v>260</v>
      </c>
      <c r="B261" s="3" t="s">
        <v>429</v>
      </c>
      <c r="C261" s="10" t="s">
        <v>5</v>
      </c>
      <c r="D261" s="3" t="s">
        <v>311</v>
      </c>
      <c r="E261" s="3" t="s">
        <v>181</v>
      </c>
      <c r="F261" s="4">
        <v>1.88</v>
      </c>
      <c r="G261" s="4">
        <v>91</v>
      </c>
      <c r="H261" s="4">
        <v>2004</v>
      </c>
      <c r="O261">
        <f>Tabla1[[#This Row],[RANK]]</f>
        <v>260</v>
      </c>
    </row>
    <row r="262" spans="1:15" x14ac:dyDescent="0.25">
      <c r="A262" s="15">
        <v>261</v>
      </c>
      <c r="B262" s="3" t="s">
        <v>301</v>
      </c>
      <c r="C262" s="10" t="s">
        <v>92</v>
      </c>
      <c r="D262" s="3" t="s">
        <v>37</v>
      </c>
      <c r="E262" s="3" t="s">
        <v>181</v>
      </c>
      <c r="F262" s="4">
        <v>1.96</v>
      </c>
      <c r="G262" s="4">
        <v>151</v>
      </c>
      <c r="H262" s="4">
        <v>2003</v>
      </c>
      <c r="O262">
        <f>Tabla1[[#This Row],[RANK]]</f>
        <v>261</v>
      </c>
    </row>
    <row r="263" spans="1:15" x14ac:dyDescent="0.25">
      <c r="A263" s="15">
        <v>262</v>
      </c>
      <c r="B263" s="3" t="s">
        <v>334</v>
      </c>
      <c r="C263" s="10" t="s">
        <v>21</v>
      </c>
      <c r="D263" s="3" t="s">
        <v>78</v>
      </c>
      <c r="E263" s="3" t="s">
        <v>181</v>
      </c>
      <c r="F263" s="4">
        <v>1.91</v>
      </c>
      <c r="G263" s="4">
        <v>138</v>
      </c>
      <c r="H263" s="4">
        <v>2002</v>
      </c>
      <c r="O263">
        <f>Tabla1[[#This Row],[RANK]]</f>
        <v>262</v>
      </c>
    </row>
    <row r="264" spans="1:15" x14ac:dyDescent="0.25">
      <c r="A264" s="15">
        <v>263</v>
      </c>
      <c r="B264" s="3" t="s">
        <v>350</v>
      </c>
      <c r="C264" s="10" t="s">
        <v>9</v>
      </c>
      <c r="D264" s="3" t="s">
        <v>69</v>
      </c>
      <c r="E264" s="3" t="s">
        <v>181</v>
      </c>
      <c r="F264" s="4">
        <v>1.83</v>
      </c>
      <c r="G264" s="4">
        <v>113</v>
      </c>
      <c r="H264" s="4">
        <v>2002</v>
      </c>
      <c r="O264">
        <f>Tabla1[[#This Row],[RANK]]</f>
        <v>263</v>
      </c>
    </row>
    <row r="265" spans="1:15" x14ac:dyDescent="0.25">
      <c r="A265" s="15">
        <v>264</v>
      </c>
      <c r="B265" s="3" t="s">
        <v>378</v>
      </c>
      <c r="C265" s="10" t="s">
        <v>33</v>
      </c>
      <c r="D265" s="3" t="s">
        <v>22</v>
      </c>
      <c r="E265" s="3" t="s">
        <v>181</v>
      </c>
      <c r="F265" s="4">
        <v>1.91</v>
      </c>
      <c r="G265" s="4">
        <v>107</v>
      </c>
      <c r="H265" s="4">
        <v>2004</v>
      </c>
      <c r="O265">
        <f>Tabla1[[#This Row],[RANK]]</f>
        <v>264</v>
      </c>
    </row>
    <row r="266" spans="1:15" x14ac:dyDescent="0.25">
      <c r="A266" s="15">
        <v>265</v>
      </c>
      <c r="B266" s="3" t="s">
        <v>359</v>
      </c>
      <c r="C266" s="10" t="s">
        <v>9</v>
      </c>
      <c r="D266" s="3" t="s">
        <v>56</v>
      </c>
      <c r="E266" s="3" t="s">
        <v>181</v>
      </c>
      <c r="F266" s="4">
        <v>1.93</v>
      </c>
      <c r="G266" s="4">
        <v>120</v>
      </c>
      <c r="H266" s="4">
        <v>2004</v>
      </c>
      <c r="O266">
        <f>Tabla1[[#This Row],[RANK]]</f>
        <v>265</v>
      </c>
    </row>
    <row r="267" spans="1:15" x14ac:dyDescent="0.25">
      <c r="A267" s="15">
        <v>266</v>
      </c>
      <c r="B267" s="3" t="s">
        <v>168</v>
      </c>
      <c r="C267" s="10" t="s">
        <v>58</v>
      </c>
      <c r="D267" s="3" t="s">
        <v>82</v>
      </c>
      <c r="E267" s="3" t="s">
        <v>181</v>
      </c>
      <c r="F267" s="4">
        <v>1.83</v>
      </c>
      <c r="G267" s="4">
        <v>93</v>
      </c>
      <c r="H267" s="4">
        <v>2002</v>
      </c>
      <c r="O267">
        <f>Tabla1[[#This Row],[RANK]]</f>
        <v>266</v>
      </c>
    </row>
    <row r="268" spans="1:15" x14ac:dyDescent="0.25">
      <c r="A268" s="15">
        <v>267</v>
      </c>
      <c r="B268" s="3" t="s">
        <v>242</v>
      </c>
      <c r="C268" s="10" t="s">
        <v>77</v>
      </c>
      <c r="D268" s="3" t="s">
        <v>24</v>
      </c>
      <c r="E268" s="3" t="s">
        <v>181</v>
      </c>
      <c r="F268" s="4">
        <v>1.93</v>
      </c>
      <c r="G268" s="4">
        <v>113</v>
      </c>
      <c r="H268" s="4">
        <v>2002</v>
      </c>
      <c r="O268">
        <f>Tabla1[[#This Row],[RANK]]</f>
        <v>267</v>
      </c>
    </row>
    <row r="269" spans="1:15" x14ac:dyDescent="0.25">
      <c r="A269" s="15">
        <v>268</v>
      </c>
      <c r="B269" s="3" t="s">
        <v>288</v>
      </c>
      <c r="C269" s="10" t="s">
        <v>15</v>
      </c>
      <c r="D269" s="3" t="s">
        <v>153</v>
      </c>
      <c r="E269" s="3" t="s">
        <v>181</v>
      </c>
      <c r="F269" s="4">
        <v>1.96</v>
      </c>
      <c r="G269" s="4">
        <v>144</v>
      </c>
      <c r="H269" s="4">
        <v>2002</v>
      </c>
      <c r="O269">
        <f>Tabla1[[#This Row],[RANK]]</f>
        <v>268</v>
      </c>
    </row>
    <row r="270" spans="1:15" x14ac:dyDescent="0.25">
      <c r="A270" s="15">
        <v>269</v>
      </c>
      <c r="B270" s="3" t="s">
        <v>337</v>
      </c>
      <c r="C270" s="10" t="s">
        <v>21</v>
      </c>
      <c r="D270" s="3" t="s">
        <v>45</v>
      </c>
      <c r="E270" s="3" t="s">
        <v>181</v>
      </c>
      <c r="F270" s="4">
        <v>1.85</v>
      </c>
      <c r="G270" s="4">
        <v>131</v>
      </c>
      <c r="H270" s="4">
        <v>2002</v>
      </c>
      <c r="O270">
        <f>Tabla1[[#This Row],[RANK]]</f>
        <v>269</v>
      </c>
    </row>
    <row r="271" spans="1:15" x14ac:dyDescent="0.25">
      <c r="A271" s="15">
        <v>270</v>
      </c>
      <c r="B271" s="3" t="s">
        <v>351</v>
      </c>
      <c r="C271" s="10" t="s">
        <v>9</v>
      </c>
      <c r="D271" s="3" t="s">
        <v>163</v>
      </c>
      <c r="E271" s="3" t="s">
        <v>181</v>
      </c>
      <c r="F271" s="4">
        <v>1.96</v>
      </c>
      <c r="G271" s="4">
        <v>112</v>
      </c>
      <c r="H271" s="4">
        <v>2002</v>
      </c>
      <c r="O271">
        <f>Tabla1[[#This Row],[RANK]]</f>
        <v>270</v>
      </c>
    </row>
    <row r="272" spans="1:15" x14ac:dyDescent="0.25">
      <c r="A272" s="15">
        <v>271</v>
      </c>
      <c r="B272" s="3" t="s">
        <v>381</v>
      </c>
      <c r="C272" s="10" t="s">
        <v>33</v>
      </c>
      <c r="D272" s="3" t="s">
        <v>382</v>
      </c>
      <c r="E272" s="3" t="s">
        <v>181</v>
      </c>
      <c r="F272" s="4">
        <v>1.88</v>
      </c>
      <c r="G272" s="4">
        <v>109</v>
      </c>
      <c r="H272" s="4">
        <v>2003</v>
      </c>
      <c r="O272">
        <f>Tabla1[[#This Row],[RANK]]</f>
        <v>271</v>
      </c>
    </row>
    <row r="273" spans="1:15" x14ac:dyDescent="0.25">
      <c r="A273" s="15">
        <v>272</v>
      </c>
      <c r="B273" s="3" t="s">
        <v>409</v>
      </c>
      <c r="C273" s="10" t="s">
        <v>28</v>
      </c>
      <c r="D273" s="3" t="s">
        <v>237</v>
      </c>
      <c r="E273" s="3" t="s">
        <v>181</v>
      </c>
      <c r="F273" s="4">
        <v>1.83</v>
      </c>
      <c r="G273" s="4">
        <v>88</v>
      </c>
      <c r="H273" s="4">
        <v>2002</v>
      </c>
      <c r="O273">
        <f>Tabla1[[#This Row],[RANK]]</f>
        <v>272</v>
      </c>
    </row>
    <row r="274" spans="1:15" x14ac:dyDescent="0.25">
      <c r="A274" s="15">
        <v>273</v>
      </c>
      <c r="B274" s="3" t="s">
        <v>190</v>
      </c>
      <c r="C274" s="10" t="s">
        <v>12</v>
      </c>
      <c r="D274" s="3" t="s">
        <v>50</v>
      </c>
      <c r="E274" s="3" t="s">
        <v>181</v>
      </c>
      <c r="F274" s="4">
        <v>1.83</v>
      </c>
      <c r="G274" s="4">
        <v>94</v>
      </c>
      <c r="H274" s="4">
        <v>2002</v>
      </c>
      <c r="O274">
        <f>Tabla1[[#This Row],[RANK]]</f>
        <v>273</v>
      </c>
    </row>
    <row r="275" spans="1:15" x14ac:dyDescent="0.25">
      <c r="A275" s="15">
        <v>274</v>
      </c>
      <c r="B275" s="3" t="s">
        <v>424</v>
      </c>
      <c r="C275" s="10" t="s">
        <v>5</v>
      </c>
      <c r="D275" s="3" t="s">
        <v>24</v>
      </c>
      <c r="E275" s="3" t="s">
        <v>181</v>
      </c>
      <c r="F275" s="4">
        <v>1.8</v>
      </c>
      <c r="G275" s="4">
        <v>91</v>
      </c>
      <c r="H275" s="4">
        <v>2004</v>
      </c>
      <c r="O275">
        <f>Tabla1[[#This Row],[RANK]]</f>
        <v>274</v>
      </c>
    </row>
    <row r="276" spans="1:15" x14ac:dyDescent="0.25">
      <c r="A276" s="15">
        <v>275</v>
      </c>
      <c r="B276" s="3" t="s">
        <v>121</v>
      </c>
      <c r="C276" s="10" t="s">
        <v>19</v>
      </c>
      <c r="D276" s="3" t="s">
        <v>56</v>
      </c>
      <c r="E276" s="3" t="s">
        <v>181</v>
      </c>
      <c r="F276" s="4">
        <v>1.8</v>
      </c>
      <c r="G276" s="4">
        <v>83</v>
      </c>
      <c r="H276" s="4">
        <v>2003</v>
      </c>
      <c r="O276">
        <f>Tabla1[[#This Row],[RANK]]</f>
        <v>275</v>
      </c>
    </row>
    <row r="277" spans="1:15" x14ac:dyDescent="0.25">
      <c r="A277" s="15">
        <v>276</v>
      </c>
      <c r="B277" s="3" t="s">
        <v>197</v>
      </c>
      <c r="C277" s="10" t="s">
        <v>12</v>
      </c>
      <c r="D277" s="3" t="s">
        <v>31</v>
      </c>
      <c r="E277" s="3" t="s">
        <v>181</v>
      </c>
      <c r="F277" s="4">
        <v>1.78</v>
      </c>
      <c r="G277" s="4">
        <v>100</v>
      </c>
      <c r="H277" s="4">
        <v>2004</v>
      </c>
      <c r="O277">
        <f>Tabla1[[#This Row],[RANK]]</f>
        <v>276</v>
      </c>
    </row>
    <row r="278" spans="1:15" x14ac:dyDescent="0.25">
      <c r="A278" s="15">
        <v>277</v>
      </c>
      <c r="B278" s="3" t="s">
        <v>333</v>
      </c>
      <c r="C278" s="10" t="s">
        <v>21</v>
      </c>
      <c r="D278" s="3" t="s">
        <v>309</v>
      </c>
      <c r="E278" s="3" t="s">
        <v>181</v>
      </c>
      <c r="F278" s="4">
        <v>1.88</v>
      </c>
      <c r="G278" s="4">
        <v>154</v>
      </c>
      <c r="H278" s="4">
        <v>2002</v>
      </c>
      <c r="O278">
        <f>Tabla1[[#This Row],[RANK]]</f>
        <v>277</v>
      </c>
    </row>
    <row r="279" spans="1:15" x14ac:dyDescent="0.25">
      <c r="A279" s="15">
        <v>278</v>
      </c>
      <c r="B279" s="3" t="s">
        <v>414</v>
      </c>
      <c r="C279" s="10" t="s">
        <v>28</v>
      </c>
      <c r="D279" s="3" t="s">
        <v>93</v>
      </c>
      <c r="E279" s="3" t="s">
        <v>181</v>
      </c>
      <c r="F279" s="4">
        <v>1.83</v>
      </c>
      <c r="G279" s="4">
        <v>88</v>
      </c>
      <c r="H279" s="4">
        <v>2003</v>
      </c>
      <c r="O279">
        <f>Tabla1[[#This Row],[RANK]]</f>
        <v>278</v>
      </c>
    </row>
    <row r="280" spans="1:15" x14ac:dyDescent="0.25">
      <c r="A280" s="15">
        <v>279</v>
      </c>
      <c r="B280" s="3" t="s">
        <v>188</v>
      </c>
      <c r="C280" s="10" t="s">
        <v>12</v>
      </c>
      <c r="D280" s="3" t="s">
        <v>189</v>
      </c>
      <c r="E280" s="3" t="s">
        <v>181</v>
      </c>
      <c r="F280" s="4">
        <v>1.83</v>
      </c>
      <c r="G280" s="4">
        <v>98</v>
      </c>
      <c r="H280" s="4">
        <v>2000</v>
      </c>
      <c r="O280">
        <f>Tabla1[[#This Row],[RANK]]</f>
        <v>279</v>
      </c>
    </row>
    <row r="281" spans="1:15" x14ac:dyDescent="0.25">
      <c r="A281" s="15">
        <v>280</v>
      </c>
      <c r="B281" s="3" t="s">
        <v>303</v>
      </c>
      <c r="C281" s="10" t="s">
        <v>92</v>
      </c>
      <c r="D281" s="3" t="s">
        <v>158</v>
      </c>
      <c r="E281" s="3" t="s">
        <v>181</v>
      </c>
      <c r="F281" s="4">
        <v>1.93</v>
      </c>
      <c r="G281" s="4">
        <v>147</v>
      </c>
      <c r="H281" s="4">
        <v>2002</v>
      </c>
      <c r="O281">
        <f>Tabla1[[#This Row],[RANK]]</f>
        <v>280</v>
      </c>
    </row>
    <row r="282" spans="1:15" x14ac:dyDescent="0.25">
      <c r="A282" s="15"/>
      <c r="B282" s="3" t="s">
        <v>184</v>
      </c>
      <c r="C282" s="10" t="s">
        <v>12</v>
      </c>
      <c r="D282" s="3" t="s">
        <v>22</v>
      </c>
      <c r="E282" s="3" t="s">
        <v>182</v>
      </c>
      <c r="F282" s="4">
        <v>1.88</v>
      </c>
      <c r="G282" s="4">
        <v>104</v>
      </c>
      <c r="H282" s="4">
        <v>2004</v>
      </c>
      <c r="O282">
        <f>Tabla1[[#This Row],[RANK]]</f>
        <v>0</v>
      </c>
    </row>
    <row r="283" spans="1:15" x14ac:dyDescent="0.25">
      <c r="A283" s="15"/>
      <c r="B283" s="3" t="s">
        <v>310</v>
      </c>
      <c r="C283" s="10" t="s">
        <v>15</v>
      </c>
      <c r="D283" s="3" t="s">
        <v>311</v>
      </c>
      <c r="E283" s="3" t="s">
        <v>182</v>
      </c>
      <c r="F283" s="4">
        <v>1.98</v>
      </c>
      <c r="G283" s="4">
        <v>145</v>
      </c>
      <c r="H283" s="4">
        <v>2002</v>
      </c>
      <c r="O283">
        <f>Tabla1[[#This Row],[RANK]]</f>
        <v>0</v>
      </c>
    </row>
    <row r="284" spans="1:15" x14ac:dyDescent="0.25">
      <c r="A284" s="15"/>
      <c r="B284" s="3" t="s">
        <v>438</v>
      </c>
      <c r="C284" s="10" t="s">
        <v>92</v>
      </c>
      <c r="D284" s="3" t="s">
        <v>435</v>
      </c>
      <c r="E284" s="3" t="s">
        <v>182</v>
      </c>
      <c r="F284" s="4">
        <v>1.93</v>
      </c>
      <c r="G284" s="4">
        <v>138</v>
      </c>
      <c r="H284" s="4">
        <v>2002</v>
      </c>
      <c r="O284">
        <f>Tabla1[[#This Row],[RANK]]</f>
        <v>0</v>
      </c>
    </row>
    <row r="285" spans="1:15" x14ac:dyDescent="0.25">
      <c r="A285" s="15"/>
      <c r="B285" s="3" t="s">
        <v>277</v>
      </c>
      <c r="C285" s="10" t="s">
        <v>92</v>
      </c>
      <c r="D285" s="3" t="s">
        <v>60</v>
      </c>
      <c r="E285" s="3" t="s">
        <v>182</v>
      </c>
      <c r="F285" s="4">
        <v>1.98</v>
      </c>
      <c r="G285" s="4">
        <v>148</v>
      </c>
      <c r="H285" s="4">
        <v>2001</v>
      </c>
      <c r="O285">
        <f>Tabla1[[#This Row],[RANK]]</f>
        <v>0</v>
      </c>
    </row>
    <row r="286" spans="1:15" x14ac:dyDescent="0.25">
      <c r="A286" s="15"/>
      <c r="B286" s="3" t="s">
        <v>448</v>
      </c>
      <c r="C286" s="10" t="s">
        <v>9</v>
      </c>
      <c r="D286" s="3" t="s">
        <v>447</v>
      </c>
      <c r="E286" s="3" t="s">
        <v>182</v>
      </c>
      <c r="F286" s="4">
        <v>1.88</v>
      </c>
      <c r="G286" s="4">
        <v>113</v>
      </c>
      <c r="H286" s="4">
        <v>2002</v>
      </c>
      <c r="O286">
        <f>Tabla1[[#This Row],[RANK]]</f>
        <v>0</v>
      </c>
    </row>
    <row r="287" spans="1:15" x14ac:dyDescent="0.25">
      <c r="A287" s="15"/>
      <c r="B287" s="3" t="s">
        <v>412</v>
      </c>
      <c r="C287" s="10" t="s">
        <v>28</v>
      </c>
      <c r="D287" s="3" t="s">
        <v>63</v>
      </c>
      <c r="E287" s="3" t="s">
        <v>182</v>
      </c>
      <c r="F287" s="4">
        <v>1.78</v>
      </c>
      <c r="G287" s="4">
        <v>89</v>
      </c>
      <c r="H287" s="4">
        <v>2002</v>
      </c>
      <c r="O287">
        <f>Tabla1[[#This Row],[RANK]]</f>
        <v>0</v>
      </c>
    </row>
    <row r="288" spans="1:15" x14ac:dyDescent="0.25">
      <c r="A288" s="15"/>
      <c r="B288" s="3" t="s">
        <v>439</v>
      </c>
      <c r="C288" s="10" t="s">
        <v>5</v>
      </c>
      <c r="D288" s="3" t="s">
        <v>435</v>
      </c>
      <c r="E288" s="3" t="s">
        <v>182</v>
      </c>
      <c r="F288" s="4">
        <v>1.83</v>
      </c>
      <c r="G288" s="4">
        <v>95</v>
      </c>
      <c r="H288" s="4">
        <v>2002</v>
      </c>
      <c r="O288">
        <f>Tabla1[[#This Row],[RANK]]</f>
        <v>0</v>
      </c>
    </row>
    <row r="289" spans="1:15" x14ac:dyDescent="0.25">
      <c r="A289" s="15"/>
      <c r="B289" s="3" t="s">
        <v>256</v>
      </c>
      <c r="C289" s="10" t="s">
        <v>77</v>
      </c>
      <c r="D289" s="3" t="s">
        <v>56</v>
      </c>
      <c r="E289" s="3" t="s">
        <v>182</v>
      </c>
      <c r="F289" s="4">
        <v>1.96</v>
      </c>
      <c r="G289" s="4">
        <v>113</v>
      </c>
      <c r="H289" s="4">
        <v>2003</v>
      </c>
      <c r="O289">
        <f>Tabla1[[#This Row],[RANK]]</f>
        <v>0</v>
      </c>
    </row>
    <row r="290" spans="1:15" x14ac:dyDescent="0.25">
      <c r="A290" s="15"/>
      <c r="B290" s="3" t="s">
        <v>172</v>
      </c>
      <c r="C290" s="10" t="s">
        <v>58</v>
      </c>
      <c r="D290" s="3" t="s">
        <v>45</v>
      </c>
      <c r="E290" s="3" t="s">
        <v>182</v>
      </c>
      <c r="F290" s="4">
        <v>1.88</v>
      </c>
      <c r="G290" s="4">
        <v>99</v>
      </c>
      <c r="H290" s="4">
        <v>2002</v>
      </c>
      <c r="O290">
        <f>Tabla1[[#This Row],[RANK]]</f>
        <v>0</v>
      </c>
    </row>
    <row r="291" spans="1:15" x14ac:dyDescent="0.25">
      <c r="A291" s="15"/>
      <c r="B291" s="3" t="s">
        <v>339</v>
      </c>
      <c r="C291" s="10" t="s">
        <v>21</v>
      </c>
      <c r="D291" s="3" t="s">
        <v>35</v>
      </c>
      <c r="E291" s="3" t="s">
        <v>182</v>
      </c>
      <c r="F291" s="4">
        <v>1.93</v>
      </c>
      <c r="G291" s="4">
        <v>146</v>
      </c>
      <c r="H291" s="4">
        <v>2002</v>
      </c>
      <c r="O291">
        <f>Tabla1[[#This Row],[RANK]]</f>
        <v>0</v>
      </c>
    </row>
    <row r="292" spans="1:15" x14ac:dyDescent="0.25">
      <c r="A292" s="15"/>
      <c r="B292" s="3" t="s">
        <v>434</v>
      </c>
      <c r="C292" s="10" t="s">
        <v>77</v>
      </c>
      <c r="D292" s="3" t="s">
        <v>435</v>
      </c>
      <c r="E292" s="3" t="s">
        <v>182</v>
      </c>
      <c r="F292" s="4">
        <v>1.98</v>
      </c>
      <c r="G292" s="4">
        <v>108</v>
      </c>
      <c r="H292" s="4">
        <v>2003</v>
      </c>
      <c r="O292">
        <f>Tabla1[[#This Row],[RANK]]</f>
        <v>0</v>
      </c>
    </row>
    <row r="293" spans="1:15" x14ac:dyDescent="0.25">
      <c r="A293" s="15"/>
      <c r="B293" s="3" t="s">
        <v>436</v>
      </c>
      <c r="C293" s="10" t="s">
        <v>92</v>
      </c>
      <c r="D293" s="3" t="s">
        <v>435</v>
      </c>
      <c r="E293" s="3" t="s">
        <v>182</v>
      </c>
      <c r="F293" s="4">
        <v>1.91</v>
      </c>
      <c r="G293" s="4">
        <v>136</v>
      </c>
      <c r="H293" s="4">
        <v>2002</v>
      </c>
      <c r="O293">
        <f>Tabla1[[#This Row],[RANK]]</f>
        <v>0</v>
      </c>
    </row>
    <row r="294" spans="1:15" x14ac:dyDescent="0.25">
      <c r="A294" s="15"/>
      <c r="B294" s="3" t="s">
        <v>219</v>
      </c>
      <c r="C294" s="10" t="s">
        <v>19</v>
      </c>
      <c r="D294" s="3" t="s">
        <v>106</v>
      </c>
      <c r="E294" s="3" t="s">
        <v>182</v>
      </c>
      <c r="F294" s="4">
        <v>1.93</v>
      </c>
      <c r="G294" s="4">
        <v>95</v>
      </c>
      <c r="H294" s="4">
        <v>2000</v>
      </c>
      <c r="O294">
        <f>Tabla1[[#This Row],[RANK]]</f>
        <v>0</v>
      </c>
    </row>
    <row r="295" spans="1:15" x14ac:dyDescent="0.25">
      <c r="A295" s="15"/>
      <c r="B295" s="3" t="s">
        <v>312</v>
      </c>
      <c r="C295" s="10" t="s">
        <v>15</v>
      </c>
      <c r="D295" s="3" t="s">
        <v>295</v>
      </c>
      <c r="E295" s="3" t="s">
        <v>182</v>
      </c>
      <c r="F295" s="4">
        <v>1.96</v>
      </c>
      <c r="G295" s="4">
        <v>126</v>
      </c>
      <c r="H295" s="4">
        <v>2002</v>
      </c>
      <c r="O295">
        <f>Tabla1[[#This Row],[RANK]]</f>
        <v>0</v>
      </c>
    </row>
    <row r="296" spans="1:15" x14ac:dyDescent="0.25">
      <c r="A296" s="15"/>
      <c r="B296" s="3" t="s">
        <v>103</v>
      </c>
      <c r="C296" s="10" t="s">
        <v>58</v>
      </c>
      <c r="D296" s="3" t="s">
        <v>104</v>
      </c>
      <c r="E296" s="3" t="s">
        <v>182</v>
      </c>
      <c r="F296" s="4">
        <v>1.91</v>
      </c>
      <c r="G296" s="4">
        <v>105</v>
      </c>
      <c r="H296" s="4">
        <v>2002</v>
      </c>
      <c r="O296">
        <f>Tabla1[[#This Row],[RANK]]</f>
        <v>0</v>
      </c>
    </row>
    <row r="297" spans="1:15" x14ac:dyDescent="0.25">
      <c r="A297" s="15"/>
      <c r="B297" s="3" t="s">
        <v>328</v>
      </c>
      <c r="C297" s="10" t="s">
        <v>21</v>
      </c>
      <c r="D297" s="3" t="s">
        <v>67</v>
      </c>
      <c r="E297" s="3" t="s">
        <v>182</v>
      </c>
      <c r="F297" s="4">
        <v>1.88</v>
      </c>
      <c r="G297" s="4">
        <v>138</v>
      </c>
      <c r="H297" s="4">
        <v>2004</v>
      </c>
      <c r="O297">
        <f>Tabla1[[#This Row],[RANK]]</f>
        <v>0</v>
      </c>
    </row>
    <row r="298" spans="1:15" x14ac:dyDescent="0.25">
      <c r="A298" s="15"/>
      <c r="B298" s="3" t="s">
        <v>340</v>
      </c>
      <c r="C298" s="10" t="s">
        <v>21</v>
      </c>
      <c r="D298" s="3" t="s">
        <v>341</v>
      </c>
      <c r="E298" s="3" t="s">
        <v>182</v>
      </c>
      <c r="F298" s="4">
        <v>1.96</v>
      </c>
      <c r="G298" s="4">
        <v>143</v>
      </c>
      <c r="H298" s="4">
        <v>2002</v>
      </c>
      <c r="O298">
        <f>Tabla1[[#This Row],[RANK]]</f>
        <v>0</v>
      </c>
    </row>
    <row r="299" spans="1:15" x14ac:dyDescent="0.25">
      <c r="A299" s="15"/>
      <c r="B299" s="3" t="s">
        <v>220</v>
      </c>
      <c r="C299" s="10" t="s">
        <v>19</v>
      </c>
      <c r="D299" s="3" t="s">
        <v>37</v>
      </c>
      <c r="E299" s="3" t="s">
        <v>182</v>
      </c>
      <c r="F299" s="4">
        <v>1.85</v>
      </c>
      <c r="G299" s="4">
        <v>95</v>
      </c>
      <c r="H299" s="4">
        <v>2003</v>
      </c>
      <c r="O299">
        <f>Tabla1[[#This Row],[RANK]]</f>
        <v>0</v>
      </c>
    </row>
    <row r="300" spans="1:15" x14ac:dyDescent="0.25">
      <c r="A300" s="15"/>
      <c r="B300" s="3" t="s">
        <v>302</v>
      </c>
      <c r="C300" s="10" t="s">
        <v>92</v>
      </c>
      <c r="D300" s="3" t="s">
        <v>35</v>
      </c>
      <c r="E300" s="3" t="s">
        <v>182</v>
      </c>
      <c r="F300" s="4">
        <v>1.93</v>
      </c>
      <c r="G300" s="4">
        <v>142</v>
      </c>
      <c r="H300" s="4">
        <v>2002</v>
      </c>
      <c r="O300">
        <f>Tabla1[[#This Row],[RANK]]</f>
        <v>0</v>
      </c>
    </row>
    <row r="301" spans="1:15" x14ac:dyDescent="0.25">
      <c r="A301" s="15"/>
      <c r="B301" s="3" t="s">
        <v>405</v>
      </c>
      <c r="C301" s="10" t="s">
        <v>28</v>
      </c>
      <c r="D301" s="3" t="s">
        <v>31</v>
      </c>
      <c r="E301" s="3" t="s">
        <v>182</v>
      </c>
      <c r="F301" s="4">
        <v>1.85</v>
      </c>
      <c r="G301" s="4">
        <v>88</v>
      </c>
      <c r="H301" s="4">
        <v>2003</v>
      </c>
      <c r="O301">
        <f>Tabla1[[#This Row],[RANK]]</f>
        <v>0</v>
      </c>
    </row>
    <row r="302" spans="1:15" x14ac:dyDescent="0.25">
      <c r="A302" s="15"/>
      <c r="B302" s="3" t="s">
        <v>229</v>
      </c>
      <c r="C302" s="10" t="s">
        <v>19</v>
      </c>
      <c r="D302" s="3" t="s">
        <v>108</v>
      </c>
      <c r="E302" s="3" t="s">
        <v>182</v>
      </c>
      <c r="F302" s="4">
        <v>1.96</v>
      </c>
      <c r="G302" s="4">
        <v>97</v>
      </c>
      <c r="H302" s="4">
        <v>2003</v>
      </c>
      <c r="O302">
        <f>Tabla1[[#This Row],[RANK]]</f>
        <v>0</v>
      </c>
    </row>
    <row r="303" spans="1:15" x14ac:dyDescent="0.25">
      <c r="A303" s="15"/>
      <c r="B303" s="3" t="s">
        <v>223</v>
      </c>
      <c r="C303" s="10" t="s">
        <v>19</v>
      </c>
      <c r="D303" s="3" t="s">
        <v>175</v>
      </c>
      <c r="E303" s="3" t="s">
        <v>182</v>
      </c>
      <c r="F303" s="4">
        <v>1.85</v>
      </c>
      <c r="G303" s="4">
        <v>86</v>
      </c>
      <c r="H303" s="4">
        <v>2003</v>
      </c>
      <c r="O303">
        <f>Tabla1[[#This Row],[RANK]]</f>
        <v>0</v>
      </c>
    </row>
    <row r="304" spans="1:15" x14ac:dyDescent="0.25">
      <c r="A304" s="15"/>
      <c r="B304" s="3" t="s">
        <v>383</v>
      </c>
      <c r="C304" s="10" t="s">
        <v>33</v>
      </c>
      <c r="D304" s="3" t="s">
        <v>24</v>
      </c>
      <c r="E304" s="3" t="s">
        <v>182</v>
      </c>
      <c r="F304" s="4">
        <v>2.0099999999999998</v>
      </c>
      <c r="G304" s="4">
        <v>100</v>
      </c>
      <c r="H304" s="4">
        <v>2003</v>
      </c>
      <c r="O304">
        <f>Tabla1[[#This Row],[RANK]]</f>
        <v>0</v>
      </c>
    </row>
    <row r="305" spans="1:15" x14ac:dyDescent="0.25">
      <c r="A305" s="15"/>
      <c r="B305" s="3" t="s">
        <v>289</v>
      </c>
      <c r="C305" s="10" t="s">
        <v>92</v>
      </c>
      <c r="D305" s="3" t="s">
        <v>269</v>
      </c>
      <c r="E305" s="3" t="s">
        <v>182</v>
      </c>
      <c r="F305" s="4">
        <v>1.93</v>
      </c>
      <c r="G305" s="4">
        <v>141</v>
      </c>
      <c r="H305" s="4">
        <v>2001</v>
      </c>
      <c r="O305">
        <f>Tabla1[[#This Row],[RANK]]</f>
        <v>0</v>
      </c>
    </row>
    <row r="306" spans="1:15" x14ac:dyDescent="0.25">
      <c r="A306" s="15"/>
      <c r="B306" s="3" t="s">
        <v>304</v>
      </c>
      <c r="C306" s="10" t="s">
        <v>92</v>
      </c>
      <c r="D306" s="3" t="s">
        <v>67</v>
      </c>
      <c r="E306" s="3" t="s">
        <v>182</v>
      </c>
      <c r="F306" s="4">
        <v>1.93</v>
      </c>
      <c r="G306" s="4">
        <v>145</v>
      </c>
      <c r="H306" s="4">
        <v>2002</v>
      </c>
      <c r="O306">
        <f>Tabla1[[#This Row],[RANK]]</f>
        <v>0</v>
      </c>
    </row>
    <row r="307" spans="1:15" x14ac:dyDescent="0.25">
      <c r="A307" s="15"/>
      <c r="B307" s="3" t="s">
        <v>308</v>
      </c>
      <c r="C307" s="10" t="s">
        <v>92</v>
      </c>
      <c r="D307" s="3" t="s">
        <v>309</v>
      </c>
      <c r="E307" s="3" t="s">
        <v>182</v>
      </c>
      <c r="F307" s="4">
        <v>2.0099999999999998</v>
      </c>
      <c r="G307" s="4">
        <v>145</v>
      </c>
      <c r="H307" s="4">
        <v>2003</v>
      </c>
      <c r="O307">
        <f>Tabla1[[#This Row],[RANK]]</f>
        <v>0</v>
      </c>
    </row>
    <row r="308" spans="1:15" x14ac:dyDescent="0.25">
      <c r="A308" s="15"/>
      <c r="B308" s="3" t="s">
        <v>171</v>
      </c>
      <c r="C308" s="10" t="s">
        <v>58</v>
      </c>
      <c r="D308" s="3" t="s">
        <v>93</v>
      </c>
      <c r="E308" s="3" t="s">
        <v>182</v>
      </c>
      <c r="F308" s="4">
        <v>1.91</v>
      </c>
      <c r="G308" s="4">
        <v>97</v>
      </c>
      <c r="H308" s="4">
        <v>2001</v>
      </c>
      <c r="O308">
        <f>Tabla1[[#This Row],[RANK]]</f>
        <v>0</v>
      </c>
    </row>
    <row r="309" spans="1:15" x14ac:dyDescent="0.25">
      <c r="A309" s="15"/>
      <c r="B309" s="3" t="s">
        <v>457</v>
      </c>
      <c r="C309" s="10" t="s">
        <v>9</v>
      </c>
      <c r="D309" s="3" t="s">
        <v>435</v>
      </c>
      <c r="E309" s="3" t="s">
        <v>182</v>
      </c>
      <c r="F309" s="4">
        <v>1.83</v>
      </c>
      <c r="G309" s="4">
        <v>102</v>
      </c>
      <c r="H309" s="4">
        <v>2002</v>
      </c>
      <c r="O309">
        <f>Tabla1[[#This Row],[RANK]]</f>
        <v>0</v>
      </c>
    </row>
    <row r="310" spans="1:15" x14ac:dyDescent="0.25">
      <c r="A310" s="15"/>
      <c r="B310" s="3" t="s">
        <v>443</v>
      </c>
      <c r="C310" s="10" t="s">
        <v>28</v>
      </c>
      <c r="D310" s="3" t="s">
        <v>435</v>
      </c>
      <c r="E310" s="3" t="s">
        <v>182</v>
      </c>
      <c r="F310" s="4">
        <v>1.83</v>
      </c>
      <c r="G310" s="4">
        <v>86</v>
      </c>
      <c r="H310" s="4">
        <v>2002</v>
      </c>
      <c r="O310">
        <f>Tabla1[[#This Row],[RANK]]</f>
        <v>0</v>
      </c>
    </row>
    <row r="311" spans="1:15" x14ac:dyDescent="0.25">
      <c r="A311" s="15"/>
      <c r="B311" s="3" t="s">
        <v>440</v>
      </c>
      <c r="C311" s="10" t="s">
        <v>5</v>
      </c>
      <c r="D311" s="3" t="s">
        <v>435</v>
      </c>
      <c r="E311" s="3" t="s">
        <v>182</v>
      </c>
      <c r="F311" s="4">
        <v>1.86</v>
      </c>
      <c r="G311" s="4">
        <v>90</v>
      </c>
      <c r="H311" s="4">
        <v>2002</v>
      </c>
      <c r="O311">
        <f>Tabla1[[#This Row],[RANK]]</f>
        <v>0</v>
      </c>
    </row>
    <row r="312" spans="1:15" x14ac:dyDescent="0.25">
      <c r="A312" s="15"/>
      <c r="B312" s="3" t="s">
        <v>230</v>
      </c>
      <c r="C312" s="10" t="s">
        <v>19</v>
      </c>
      <c r="D312" s="3" t="s">
        <v>231</v>
      </c>
      <c r="E312" s="3" t="s">
        <v>182</v>
      </c>
      <c r="F312" s="4">
        <v>1.88</v>
      </c>
      <c r="G312" s="4">
        <v>82</v>
      </c>
      <c r="H312" s="4">
        <v>2002</v>
      </c>
      <c r="O312">
        <f>Tabla1[[#This Row],[RANK]]</f>
        <v>0</v>
      </c>
    </row>
    <row r="313" spans="1:15" x14ac:dyDescent="0.25">
      <c r="A313" s="15"/>
      <c r="B313" s="3" t="s">
        <v>174</v>
      </c>
      <c r="C313" s="10" t="s">
        <v>58</v>
      </c>
      <c r="D313" s="3" t="s">
        <v>175</v>
      </c>
      <c r="E313" s="3" t="s">
        <v>182</v>
      </c>
      <c r="F313" s="4">
        <v>1.83</v>
      </c>
      <c r="G313" s="4">
        <v>99</v>
      </c>
      <c r="H313" s="4">
        <v>2002</v>
      </c>
      <c r="O313">
        <f>Tabla1[[#This Row],[RANK]]</f>
        <v>0</v>
      </c>
    </row>
    <row r="314" spans="1:15" x14ac:dyDescent="0.25">
      <c r="A314" s="15"/>
      <c r="B314" s="3" t="s">
        <v>437</v>
      </c>
      <c r="C314" s="10" t="s">
        <v>9</v>
      </c>
      <c r="D314" s="3" t="s">
        <v>435</v>
      </c>
      <c r="E314" s="3" t="s">
        <v>182</v>
      </c>
      <c r="F314" s="4">
        <v>1.88</v>
      </c>
      <c r="G314" s="4">
        <v>122</v>
      </c>
      <c r="H314" s="4">
        <v>2002</v>
      </c>
      <c r="O314">
        <f>Tabla1[[#This Row],[RANK]]</f>
        <v>0</v>
      </c>
    </row>
    <row r="315" spans="1:15" x14ac:dyDescent="0.25">
      <c r="A315" s="15"/>
      <c r="B315" s="3" t="s">
        <v>253</v>
      </c>
      <c r="C315" s="10" t="s">
        <v>77</v>
      </c>
      <c r="D315" s="3" t="s">
        <v>67</v>
      </c>
      <c r="E315" s="3" t="s">
        <v>182</v>
      </c>
      <c r="F315" s="4">
        <v>1.88</v>
      </c>
      <c r="G315" s="4">
        <v>105</v>
      </c>
      <c r="H315" s="4">
        <v>2004</v>
      </c>
      <c r="O315">
        <f>Tabla1[[#This Row],[RANK]]</f>
        <v>0</v>
      </c>
    </row>
    <row r="316" spans="1:15" x14ac:dyDescent="0.25">
      <c r="A316" s="15"/>
      <c r="B316" s="3" t="s">
        <v>444</v>
      </c>
      <c r="C316" s="10" t="s">
        <v>21</v>
      </c>
      <c r="D316" s="3" t="s">
        <v>435</v>
      </c>
      <c r="E316" s="3" t="s">
        <v>182</v>
      </c>
      <c r="F316" s="4">
        <v>1.91</v>
      </c>
      <c r="G316" s="4">
        <v>138</v>
      </c>
      <c r="H316" s="4">
        <v>2002</v>
      </c>
      <c r="O316">
        <f>Tabla1[[#This Row],[RANK]]</f>
        <v>0</v>
      </c>
    </row>
    <row r="317" spans="1:15" x14ac:dyDescent="0.25">
      <c r="A317" s="15"/>
      <c r="B317" s="3" t="s">
        <v>371</v>
      </c>
      <c r="C317" s="10" t="s">
        <v>33</v>
      </c>
      <c r="D317" s="3" t="s">
        <v>108</v>
      </c>
      <c r="E317" s="3" t="s">
        <v>182</v>
      </c>
      <c r="F317" s="4">
        <v>1.88</v>
      </c>
      <c r="G317" s="4">
        <v>108</v>
      </c>
      <c r="H317" s="4">
        <v>2004</v>
      </c>
      <c r="O317">
        <f>Tabla1[[#This Row],[RANK]]</f>
        <v>0</v>
      </c>
    </row>
    <row r="318" spans="1:15" x14ac:dyDescent="0.25">
      <c r="A318" s="15"/>
      <c r="B318" s="3" t="s">
        <v>212</v>
      </c>
      <c r="C318" s="10" t="s">
        <v>19</v>
      </c>
      <c r="D318" s="3" t="s">
        <v>213</v>
      </c>
      <c r="E318" s="3" t="s">
        <v>182</v>
      </c>
      <c r="F318" s="4">
        <v>1.85</v>
      </c>
      <c r="G318" s="4">
        <v>90</v>
      </c>
      <c r="H318" s="4">
        <v>2003</v>
      </c>
      <c r="O318">
        <f>Tabla1[[#This Row],[RANK]]</f>
        <v>0</v>
      </c>
    </row>
    <row r="319" spans="1:15" x14ac:dyDescent="0.25">
      <c r="A319" s="15"/>
      <c r="B319" s="3" t="s">
        <v>373</v>
      </c>
      <c r="C319" s="10" t="s">
        <v>33</v>
      </c>
      <c r="D319" s="3" t="s">
        <v>31</v>
      </c>
      <c r="E319" s="3" t="s">
        <v>182</v>
      </c>
      <c r="F319" s="4">
        <v>1.85</v>
      </c>
      <c r="G319" s="4">
        <v>88</v>
      </c>
      <c r="H319" s="4">
        <v>2001</v>
      </c>
      <c r="O319">
        <f>Tabla1[[#This Row],[RANK]]</f>
        <v>0</v>
      </c>
    </row>
    <row r="320" spans="1:15" x14ac:dyDescent="0.25">
      <c r="A320" s="15"/>
      <c r="B320" s="3" t="s">
        <v>119</v>
      </c>
      <c r="C320" s="10" t="s">
        <v>12</v>
      </c>
      <c r="D320" s="3" t="s">
        <v>120</v>
      </c>
      <c r="E320" s="3" t="s">
        <v>182</v>
      </c>
      <c r="F320" s="4">
        <v>1.91</v>
      </c>
      <c r="G320" s="4">
        <v>113</v>
      </c>
      <c r="H320" s="4">
        <v>2004</v>
      </c>
      <c r="O320">
        <f>Tabla1[[#This Row],[RANK]]</f>
        <v>0</v>
      </c>
    </row>
    <row r="321" spans="1:15" x14ac:dyDescent="0.25">
      <c r="A321" s="15"/>
      <c r="B321" s="3" t="s">
        <v>214</v>
      </c>
      <c r="C321" s="10" t="s">
        <v>19</v>
      </c>
      <c r="D321" s="3" t="s">
        <v>160</v>
      </c>
      <c r="E321" s="3" t="s">
        <v>182</v>
      </c>
      <c r="F321" s="4">
        <v>1.75</v>
      </c>
      <c r="G321" s="4">
        <v>88</v>
      </c>
      <c r="H321" s="4">
        <v>2002</v>
      </c>
      <c r="O321">
        <f>Tabla1[[#This Row],[RANK]]</f>
        <v>0</v>
      </c>
    </row>
    <row r="322" spans="1:15" x14ac:dyDescent="0.25">
      <c r="A322" s="15"/>
      <c r="B322" s="3" t="s">
        <v>388</v>
      </c>
      <c r="C322" s="10" t="s">
        <v>33</v>
      </c>
      <c r="D322" s="3" t="s">
        <v>160</v>
      </c>
      <c r="E322" s="3" t="s">
        <v>182</v>
      </c>
      <c r="F322" s="4">
        <v>1.88</v>
      </c>
      <c r="G322" s="4">
        <v>107</v>
      </c>
      <c r="H322" s="4">
        <v>2003</v>
      </c>
      <c r="O322">
        <f>Tabla1[[#This Row],[RANK]]</f>
        <v>0</v>
      </c>
    </row>
    <row r="323" spans="1:15" x14ac:dyDescent="0.25">
      <c r="A323" s="15"/>
      <c r="B323" s="3" t="s">
        <v>379</v>
      </c>
      <c r="C323" s="10" t="s">
        <v>33</v>
      </c>
      <c r="D323" s="3" t="s">
        <v>67</v>
      </c>
      <c r="E323" s="3" t="s">
        <v>182</v>
      </c>
      <c r="F323" s="4">
        <v>1.96</v>
      </c>
      <c r="G323" s="4">
        <v>110</v>
      </c>
      <c r="H323" s="4">
        <v>2002</v>
      </c>
      <c r="O323">
        <f>Tabla1[[#This Row],[RANK]]</f>
        <v>0</v>
      </c>
    </row>
    <row r="324" spans="1:15" x14ac:dyDescent="0.25">
      <c r="A324" s="15"/>
      <c r="B324" s="3" t="s">
        <v>247</v>
      </c>
      <c r="C324" s="10" t="s">
        <v>77</v>
      </c>
      <c r="D324" s="3" t="s">
        <v>54</v>
      </c>
      <c r="E324" s="3" t="s">
        <v>182</v>
      </c>
      <c r="F324" s="4">
        <v>1.93</v>
      </c>
      <c r="G324" s="4">
        <v>113</v>
      </c>
      <c r="H324" s="4">
        <v>2002</v>
      </c>
      <c r="O324">
        <f>Tabla1[[#This Row],[RANK]]</f>
        <v>0</v>
      </c>
    </row>
    <row r="325" spans="1:15" x14ac:dyDescent="0.25">
      <c r="A325" s="15"/>
      <c r="B325" s="3" t="s">
        <v>123</v>
      </c>
      <c r="C325" s="10" t="s">
        <v>19</v>
      </c>
      <c r="D325" s="3" t="s">
        <v>31</v>
      </c>
      <c r="E325" s="3" t="s">
        <v>182</v>
      </c>
      <c r="F325" s="4">
        <v>1.8</v>
      </c>
      <c r="G325" s="4">
        <v>86</v>
      </c>
      <c r="H325" s="4">
        <v>2004</v>
      </c>
      <c r="O325">
        <f>Tabla1[[#This Row],[RANK]]</f>
        <v>0</v>
      </c>
    </row>
    <row r="326" spans="1:15" x14ac:dyDescent="0.25">
      <c r="A326" s="15"/>
      <c r="B326" s="3" t="s">
        <v>380</v>
      </c>
      <c r="C326" s="10" t="s">
        <v>33</v>
      </c>
      <c r="D326" s="3" t="s">
        <v>17</v>
      </c>
      <c r="E326" s="3" t="s">
        <v>182</v>
      </c>
      <c r="F326" s="4">
        <v>1.96</v>
      </c>
      <c r="G326" s="4">
        <v>106</v>
      </c>
      <c r="H326" s="4">
        <v>2003</v>
      </c>
      <c r="O326">
        <f>Tabla1[[#This Row],[RANK]]</f>
        <v>0</v>
      </c>
    </row>
    <row r="327" spans="1:15" x14ac:dyDescent="0.25">
      <c r="A327" s="15"/>
      <c r="B327" s="3" t="s">
        <v>442</v>
      </c>
      <c r="C327" s="10" t="s">
        <v>28</v>
      </c>
      <c r="D327" s="3" t="s">
        <v>435</v>
      </c>
      <c r="E327" s="3" t="s">
        <v>182</v>
      </c>
      <c r="F327" s="4">
        <v>1.83</v>
      </c>
      <c r="G327" s="4">
        <v>79</v>
      </c>
      <c r="H327" s="4">
        <v>2002</v>
      </c>
      <c r="O327">
        <f>Tabla1[[#This Row],[RANK]]</f>
        <v>0</v>
      </c>
    </row>
    <row r="328" spans="1:15" x14ac:dyDescent="0.25">
      <c r="A328" s="15"/>
      <c r="B328" s="3" t="s">
        <v>299</v>
      </c>
      <c r="C328" s="10" t="s">
        <v>92</v>
      </c>
      <c r="D328" s="3" t="s">
        <v>281</v>
      </c>
      <c r="E328" s="3" t="s">
        <v>182</v>
      </c>
      <c r="F328" s="4">
        <v>2.0099999999999998</v>
      </c>
      <c r="G328" s="4">
        <v>142</v>
      </c>
      <c r="H328" s="4">
        <v>2002</v>
      </c>
      <c r="O328">
        <f>Tabla1[[#This Row],[RANK]]</f>
        <v>0</v>
      </c>
    </row>
    <row r="329" spans="1:15" x14ac:dyDescent="0.25">
      <c r="A329" s="15"/>
      <c r="B329" s="3" t="s">
        <v>433</v>
      </c>
      <c r="C329" s="10" t="s">
        <v>5</v>
      </c>
      <c r="D329" s="3" t="s">
        <v>6</v>
      </c>
      <c r="E329" s="3" t="s">
        <v>182</v>
      </c>
      <c r="F329" s="4">
        <v>1.85</v>
      </c>
      <c r="G329" s="4">
        <v>88</v>
      </c>
      <c r="H329" s="4">
        <v>2002</v>
      </c>
      <c r="O329">
        <f>Tabla1[[#This Row],[RANK]]</f>
        <v>0</v>
      </c>
    </row>
    <row r="330" spans="1:15" x14ac:dyDescent="0.25">
      <c r="A330" s="15"/>
      <c r="B330" s="3" t="s">
        <v>431</v>
      </c>
      <c r="C330" s="10" t="s">
        <v>5</v>
      </c>
      <c r="D330" s="3" t="s">
        <v>50</v>
      </c>
      <c r="E330" s="3" t="s">
        <v>182</v>
      </c>
      <c r="F330" s="4">
        <v>1.8</v>
      </c>
      <c r="G330" s="4">
        <v>90</v>
      </c>
      <c r="H330" s="4">
        <v>2001</v>
      </c>
      <c r="O330">
        <f>Tabla1[[#This Row],[RANK]]</f>
        <v>0</v>
      </c>
    </row>
    <row r="331" spans="1:15" x14ac:dyDescent="0.25">
      <c r="A331" s="15"/>
      <c r="B331" s="3" t="s">
        <v>210</v>
      </c>
      <c r="C331" s="10" t="s">
        <v>19</v>
      </c>
      <c r="D331" s="3" t="s">
        <v>60</v>
      </c>
      <c r="E331" s="3" t="s">
        <v>182</v>
      </c>
      <c r="F331" s="4">
        <v>1.85</v>
      </c>
      <c r="G331" s="4">
        <v>88</v>
      </c>
      <c r="H331" s="4">
        <v>2002</v>
      </c>
      <c r="O331">
        <f>Tabla1[[#This Row],[RANK]]</f>
        <v>0</v>
      </c>
    </row>
    <row r="332" spans="1:15" x14ac:dyDescent="0.25">
      <c r="A332" s="15"/>
      <c r="B332" s="3" t="s">
        <v>410</v>
      </c>
      <c r="C332" s="10" t="s">
        <v>28</v>
      </c>
      <c r="D332" s="3" t="s">
        <v>408</v>
      </c>
      <c r="E332" s="3" t="s">
        <v>182</v>
      </c>
      <c r="F332" s="4">
        <v>1.88</v>
      </c>
      <c r="G332" s="4">
        <v>95</v>
      </c>
      <c r="H332" s="4">
        <v>2002</v>
      </c>
      <c r="O332">
        <f>Tabla1[[#This Row],[RANK]]</f>
        <v>0</v>
      </c>
    </row>
    <row r="333" spans="1:15" x14ac:dyDescent="0.25">
      <c r="A333" s="16"/>
      <c r="B333" s="11" t="s">
        <v>364</v>
      </c>
      <c r="C333" s="12" t="s">
        <v>9</v>
      </c>
      <c r="D333" s="11" t="s">
        <v>67</v>
      </c>
      <c r="E333" s="3" t="s">
        <v>182</v>
      </c>
      <c r="F333" s="13">
        <v>1.96</v>
      </c>
      <c r="G333" s="13">
        <v>118</v>
      </c>
      <c r="H333" s="13">
        <v>2004</v>
      </c>
      <c r="O333">
        <f>Tabla1[[#This Row],[RANK]]</f>
        <v>0</v>
      </c>
    </row>
    <row r="334" spans="1:15" x14ac:dyDescent="0.25">
      <c r="A334" s="16"/>
      <c r="B334" s="11" t="s">
        <v>283</v>
      </c>
      <c r="C334" s="12" t="s">
        <v>260</v>
      </c>
      <c r="D334" s="11" t="s">
        <v>284</v>
      </c>
      <c r="E334" s="3" t="s">
        <v>182</v>
      </c>
      <c r="F334" s="13">
        <v>1.93</v>
      </c>
      <c r="G334" s="13">
        <v>142</v>
      </c>
      <c r="H334" s="13">
        <v>2002</v>
      </c>
      <c r="O334">
        <f>Tabla1[[#This Row],[RANK]]</f>
        <v>0</v>
      </c>
    </row>
    <row r="335" spans="1:15" x14ac:dyDescent="0.25">
      <c r="A335" s="16"/>
      <c r="B335" s="11" t="s">
        <v>245</v>
      </c>
      <c r="C335" s="12" t="s">
        <v>77</v>
      </c>
      <c r="D335" s="11" t="s">
        <v>213</v>
      </c>
      <c r="E335" s="3" t="s">
        <v>182</v>
      </c>
      <c r="F335" s="13">
        <v>1.96</v>
      </c>
      <c r="G335" s="13">
        <v>114</v>
      </c>
      <c r="H335" s="13">
        <v>2002</v>
      </c>
      <c r="O335">
        <f>Tabla1[[#This Row],[RANK]]</f>
        <v>0</v>
      </c>
    </row>
    <row r="336" spans="1:15" x14ac:dyDescent="0.25">
      <c r="A336" s="16"/>
      <c r="B336" s="11" t="s">
        <v>198</v>
      </c>
      <c r="C336" s="12" t="s">
        <v>12</v>
      </c>
      <c r="D336" s="11" t="s">
        <v>60</v>
      </c>
      <c r="E336" s="3" t="s">
        <v>182</v>
      </c>
      <c r="F336" s="13">
        <v>1.73</v>
      </c>
      <c r="G336" s="13">
        <v>92</v>
      </c>
      <c r="H336" s="13">
        <v>2001</v>
      </c>
      <c r="O336">
        <f>Tabla1[[#This Row],[RANK]]</f>
        <v>0</v>
      </c>
    </row>
    <row r="337" spans="1:15" x14ac:dyDescent="0.25">
      <c r="A337" s="16"/>
      <c r="B337" s="11" t="s">
        <v>286</v>
      </c>
      <c r="C337" s="12" t="s">
        <v>260</v>
      </c>
      <c r="D337" s="11" t="s">
        <v>31</v>
      </c>
      <c r="E337" s="3" t="s">
        <v>182</v>
      </c>
      <c r="F337" s="13">
        <v>1.88</v>
      </c>
      <c r="G337" s="13">
        <v>132</v>
      </c>
      <c r="H337" s="13">
        <v>2003</v>
      </c>
      <c r="O337">
        <f>Tabla1[[#This Row],[RANK]]</f>
        <v>0</v>
      </c>
    </row>
    <row r="338" spans="1:15" x14ac:dyDescent="0.25">
      <c r="A338" s="16"/>
      <c r="B338" s="11" t="s">
        <v>445</v>
      </c>
      <c r="C338" s="12" t="s">
        <v>9</v>
      </c>
      <c r="D338" s="11" t="s">
        <v>435</v>
      </c>
      <c r="E338" s="3" t="s">
        <v>182</v>
      </c>
      <c r="F338" s="13">
        <v>1.9</v>
      </c>
      <c r="G338" s="13">
        <v>107</v>
      </c>
      <c r="H338" s="13">
        <v>2002</v>
      </c>
      <c r="O338">
        <f>Tabla1[[#This Row],[RANK]]</f>
        <v>0</v>
      </c>
    </row>
    <row r="339" spans="1:15" x14ac:dyDescent="0.25">
      <c r="A339" s="16"/>
      <c r="B339" s="11" t="s">
        <v>446</v>
      </c>
      <c r="C339" s="12" t="s">
        <v>28</v>
      </c>
      <c r="D339" s="11" t="s">
        <v>447</v>
      </c>
      <c r="E339" s="3" t="s">
        <v>182</v>
      </c>
      <c r="F339" s="13">
        <v>1.83</v>
      </c>
      <c r="G339" s="13">
        <v>91</v>
      </c>
      <c r="H339" s="13">
        <v>2002</v>
      </c>
      <c r="O339">
        <f>Tabla1[[#This Row],[RANK]]</f>
        <v>0</v>
      </c>
    </row>
    <row r="340" spans="1:15" x14ac:dyDescent="0.25">
      <c r="A340" s="16"/>
      <c r="B340" s="11" t="s">
        <v>255</v>
      </c>
      <c r="C340" s="12" t="s">
        <v>77</v>
      </c>
      <c r="D340" s="11" t="s">
        <v>213</v>
      </c>
      <c r="E340" s="3" t="s">
        <v>182</v>
      </c>
      <c r="F340" s="13">
        <v>1.93</v>
      </c>
      <c r="G340" s="13">
        <v>108</v>
      </c>
      <c r="H340" s="13">
        <v>2004</v>
      </c>
      <c r="O340">
        <f>Tabla1[[#This Row],[RANK]]</f>
        <v>0</v>
      </c>
    </row>
    <row r="341" spans="1:15" x14ac:dyDescent="0.25">
      <c r="A341" s="16"/>
      <c r="B341" s="11" t="s">
        <v>394</v>
      </c>
      <c r="C341" s="12" t="s">
        <v>28</v>
      </c>
      <c r="D341" s="11" t="s">
        <v>160</v>
      </c>
      <c r="E341" s="3" t="s">
        <v>182</v>
      </c>
      <c r="F341" s="13">
        <v>1.83</v>
      </c>
      <c r="G341" s="13">
        <v>86</v>
      </c>
      <c r="H341" s="13">
        <v>2004</v>
      </c>
      <c r="O341">
        <f>Tabla1[[#This Row],[RANK]]</f>
        <v>0</v>
      </c>
    </row>
    <row r="342" spans="1:15" x14ac:dyDescent="0.25">
      <c r="A342" s="16"/>
      <c r="B342" s="11" t="s">
        <v>294</v>
      </c>
      <c r="C342" s="12" t="s">
        <v>15</v>
      </c>
      <c r="D342" s="11" t="s">
        <v>295</v>
      </c>
      <c r="E342" s="3" t="s">
        <v>182</v>
      </c>
      <c r="F342" s="13">
        <v>2.06</v>
      </c>
      <c r="G342" s="13">
        <v>142</v>
      </c>
      <c r="H342" s="13">
        <v>2002</v>
      </c>
      <c r="O342">
        <f>Tabla1[[#This Row],[RANK]]</f>
        <v>0</v>
      </c>
    </row>
    <row r="343" spans="1:15" x14ac:dyDescent="0.25">
      <c r="A343" s="16"/>
      <c r="B343" s="11" t="s">
        <v>441</v>
      </c>
      <c r="C343" s="12" t="s">
        <v>260</v>
      </c>
      <c r="D343" s="11" t="s">
        <v>435</v>
      </c>
      <c r="E343" s="3" t="s">
        <v>182</v>
      </c>
      <c r="F343" s="13">
        <v>1.88</v>
      </c>
      <c r="G343" s="13">
        <v>136</v>
      </c>
      <c r="H343" s="13">
        <v>2002</v>
      </c>
      <c r="O343">
        <f>Tabla1[[#This Row],[RANK]]</f>
        <v>0</v>
      </c>
    </row>
    <row r="344" spans="1:15" x14ac:dyDescent="0.25">
      <c r="A344" s="16"/>
      <c r="B344" s="11" t="s">
        <v>353</v>
      </c>
      <c r="C344" s="12" t="s">
        <v>9</v>
      </c>
      <c r="D344" s="11" t="s">
        <v>267</v>
      </c>
      <c r="E344" s="3" t="s">
        <v>182</v>
      </c>
      <c r="F344" s="13">
        <v>1.91</v>
      </c>
      <c r="G344" s="13">
        <v>120</v>
      </c>
      <c r="H344" s="13">
        <v>2003</v>
      </c>
      <c r="O344">
        <f>Tabla1[[#This Row],[RANK]]</f>
        <v>0</v>
      </c>
    </row>
    <row r="345" spans="1:15" x14ac:dyDescent="0.25">
      <c r="A345" s="16"/>
      <c r="B345" s="11" t="s">
        <v>432</v>
      </c>
      <c r="C345" s="12" t="s">
        <v>5</v>
      </c>
      <c r="D345" s="11" t="s">
        <v>160</v>
      </c>
      <c r="E345" s="3" t="s">
        <v>182</v>
      </c>
      <c r="F345" s="13">
        <v>1.88</v>
      </c>
      <c r="G345" s="13">
        <v>94</v>
      </c>
      <c r="H345" s="13">
        <v>2004</v>
      </c>
      <c r="O345">
        <f>Tabla1[[#This Row],[RANK]]</f>
        <v>0</v>
      </c>
    </row>
  </sheetData>
  <sortState xmlns:xlrd2="http://schemas.microsoft.com/office/spreadsheetml/2017/richdata2" ref="A2:E85">
    <sortCondition ref="C2:C85"/>
    <sortCondition ref="E2:E85"/>
  </sortState>
  <hyperlinks>
    <hyperlink ref="C2:C18" location="QB!A1" display="QB" xr:uid="{A6D9D2EC-8CDE-46AC-A102-A2D3E0770C60}"/>
    <hyperlink ref="C19:C40" location="RB!A1" display="RB" xr:uid="{DAB3A107-68D1-4941-BA3B-D41926CBE5F2}"/>
    <hyperlink ref="C41:C88" location="WR!A1" display="WR" xr:uid="{D64E5C00-02E0-46F5-817A-C8C02CC2DCEA}"/>
    <hyperlink ref="C89:C116" location="TE!A1" display="TE" xr:uid="{DB8F54B7-43F0-4E0F-9411-6AF90DECD8CC}"/>
    <hyperlink ref="C117:C141" location="OT!A1" display="OT" xr:uid="{6C6F59FD-BF89-4B6E-BD53-F2FF14F5BE50}"/>
    <hyperlink ref="C142:C164" location="OG!A1" display="G" xr:uid="{A17DFF9A-BF41-4EC0-8695-38DB80D41F98}"/>
    <hyperlink ref="C165:C175" location="'C'!A1" display="C" xr:uid="{2EA35302-7387-48E9-947E-D79184BF8F39}"/>
    <hyperlink ref="C176:C206" location="DT!A1" display="DT" xr:uid="{D184E2A2-A710-4EAE-A63D-976AF0AC9065}"/>
    <hyperlink ref="C207:C245" location="EDGE!A1" display="EDGE" xr:uid="{913C4F0C-8E59-4283-ACCA-FA68F62ACB3C}"/>
    <hyperlink ref="C246:C274" location="LB!A1" display="LB" xr:uid="{0244C236-4DDC-4B51-A585-D6D6BF904A51}"/>
    <hyperlink ref="C275:C309" location="CB!A1" display="CB" xr:uid="{4F4F3BDC-610F-4074-AED6-6A9C6B6D880A}"/>
    <hyperlink ref="C310:C333" location="S!A1" display="S" xr:uid="{FA9AA757-F964-4538-B6EE-4B23121BE104}"/>
  </hyperlinks>
  <pageMargins left="0.7" right="0.7" top="0.75" bottom="0.75" header="0.3" footer="0.3"/>
  <drawing r:id="rId1"/>
  <tableParts count="1">
    <tablePart r:id="rId2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3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0B1C9-7AC4-4388-8358-B30FA0C7CA87}">
  <dimension ref="A1:N19"/>
  <sheetViews>
    <sheetView workbookViewId="0"/>
  </sheetViews>
  <sheetFormatPr baseColWidth="10" defaultRowHeight="15" x14ac:dyDescent="0.25"/>
  <cols>
    <col min="1" max="1" width="7.42578125" bestFit="1" customWidth="1"/>
    <col min="2" max="2" width="19" bestFit="1" customWidth="1"/>
    <col min="3" max="3" width="12.7109375" bestFit="1" customWidth="1"/>
    <col min="4" max="4" width="19.140625" bestFit="1" customWidth="1"/>
    <col min="5" max="5" width="22.28515625" bestFit="1" customWidth="1"/>
    <col min="6" max="11" width="10.28515625" customWidth="1"/>
    <col min="12" max="14" width="6.28515625" customWidth="1"/>
    <col min="15" max="15" width="5.7109375" customWidth="1"/>
  </cols>
  <sheetData>
    <row r="1" spans="1:14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139</v>
      </c>
      <c r="G1" s="2" t="s">
        <v>140</v>
      </c>
      <c r="H1" s="2" t="s">
        <v>141</v>
      </c>
      <c r="I1" s="2" t="s">
        <v>142</v>
      </c>
      <c r="J1" s="2" t="s">
        <v>143</v>
      </c>
      <c r="K1" s="2" t="s">
        <v>449</v>
      </c>
      <c r="L1" s="2" t="s">
        <v>453</v>
      </c>
      <c r="M1" s="2" t="s">
        <v>454</v>
      </c>
      <c r="N1" s="2" t="s">
        <v>458</v>
      </c>
    </row>
    <row r="2" spans="1:14" x14ac:dyDescent="0.25">
      <c r="A2" s="3">
        <f>VLOOKUP(B2,bigboard2026!B:O,14,0)</f>
        <v>1</v>
      </c>
      <c r="B2" s="3" t="s">
        <v>126</v>
      </c>
      <c r="C2" s="3" t="s">
        <v>58</v>
      </c>
      <c r="D2" s="3" t="s">
        <v>50</v>
      </c>
      <c r="E2" s="3" t="str">
        <f>VLOOKUP(B2,Tabla1[[NOMBRE]:[RONDA_ESTIMADA]],4,0)</f>
        <v>R1</v>
      </c>
      <c r="F2" s="6">
        <v>379</v>
      </c>
      <c r="G2" s="6">
        <v>273</v>
      </c>
      <c r="H2" s="6">
        <v>3535</v>
      </c>
      <c r="I2" s="6">
        <v>6</v>
      </c>
      <c r="J2" s="6">
        <v>41</v>
      </c>
      <c r="K2" s="7">
        <f>G2/F2</f>
        <v>0.72031662269129293</v>
      </c>
      <c r="L2" s="4">
        <f>VLOOKUP(B2,bigboard2026!B:F,5,0)</f>
        <v>1.96</v>
      </c>
      <c r="M2" s="4">
        <f>VLOOKUP(B2,bigboard2026!B:G,6,0)</f>
        <v>102</v>
      </c>
      <c r="N2" s="4">
        <f>2026-VLOOKUP(B2,bigboard2026!B:H,7,0)</f>
        <v>23</v>
      </c>
    </row>
    <row r="3" spans="1:14" x14ac:dyDescent="0.25">
      <c r="A3" s="3">
        <f>VLOOKUP(B3,bigboard2026!B:O,14,0)</f>
        <v>46</v>
      </c>
      <c r="B3" s="3" t="s">
        <v>57</v>
      </c>
      <c r="C3" s="3" t="s">
        <v>58</v>
      </c>
      <c r="D3" s="3" t="s">
        <v>31</v>
      </c>
      <c r="E3" s="3" t="str">
        <f>VLOOKUP(B3,Tabla1[[NOMBRE]:[RONDA_ESTIMADA]],4,0)</f>
        <v>R2</v>
      </c>
      <c r="F3" s="6">
        <v>473</v>
      </c>
      <c r="G3" s="6">
        <v>305</v>
      </c>
      <c r="H3" s="6">
        <v>3567</v>
      </c>
      <c r="I3" s="6">
        <v>5</v>
      </c>
      <c r="J3" s="6">
        <v>28</v>
      </c>
      <c r="K3" s="7">
        <f>G3/F3</f>
        <v>0.64482029598308666</v>
      </c>
      <c r="L3" s="4">
        <f>VLOOKUP(B3,bigboard2026!B:F,5,0)</f>
        <v>1.88</v>
      </c>
      <c r="M3" s="4">
        <f>VLOOKUP(B3,bigboard2026!B:G,6,0)</f>
        <v>94</v>
      </c>
      <c r="N3" s="4">
        <f>2026-VLOOKUP(B3,bigboard2026!B:H,7,0)</f>
        <v>24</v>
      </c>
    </row>
    <row r="4" spans="1:14" x14ac:dyDescent="0.25">
      <c r="A4" s="3">
        <f>VLOOKUP(B4,bigboard2026!B:O,14,0)</f>
        <v>92</v>
      </c>
      <c r="B4" s="3" t="s">
        <v>165</v>
      </c>
      <c r="C4" s="3" t="s">
        <v>58</v>
      </c>
      <c r="D4" s="3" t="s">
        <v>56</v>
      </c>
      <c r="E4" s="3" t="str">
        <f>VLOOKUP(B4,Tabla1[[NOMBRE]:[RONDA_ESTIMADA]],4,0)</f>
        <v>R3</v>
      </c>
      <c r="F4" s="6">
        <v>288</v>
      </c>
      <c r="G4" s="6">
        <v>194</v>
      </c>
      <c r="H4" s="6">
        <v>1927</v>
      </c>
      <c r="I4" s="6">
        <v>5</v>
      </c>
      <c r="J4" s="6">
        <v>12</v>
      </c>
      <c r="K4" s="7">
        <f>G4/F4</f>
        <v>0.67361111111111116</v>
      </c>
      <c r="L4" s="4">
        <f>VLOOKUP(B4,bigboard2026!B:F,5,0)</f>
        <v>1.85</v>
      </c>
      <c r="M4" s="4">
        <f>VLOOKUP(B4,bigboard2026!B:G,6,0)</f>
        <v>92</v>
      </c>
      <c r="N4" s="4">
        <f>2026-VLOOKUP(B4,bigboard2026!B:H,7,0)</f>
        <v>24</v>
      </c>
    </row>
    <row r="5" spans="1:14" x14ac:dyDescent="0.25">
      <c r="A5" s="3">
        <f>VLOOKUP(B5,bigboard2026!B:O,14,0)</f>
        <v>99</v>
      </c>
      <c r="B5" s="3" t="s">
        <v>166</v>
      </c>
      <c r="C5" s="3" t="s">
        <v>58</v>
      </c>
      <c r="D5" s="3" t="s">
        <v>54</v>
      </c>
      <c r="E5" s="3" t="str">
        <f>VLOOKUP(B5,Tabla1[[NOMBRE]:[RONDA_ESTIMADA]],4,0)</f>
        <v>R3</v>
      </c>
      <c r="F5" s="6">
        <v>159</v>
      </c>
      <c r="G5" s="6">
        <v>103</v>
      </c>
      <c r="H5" s="6">
        <v>1100</v>
      </c>
      <c r="I5" s="6">
        <v>3</v>
      </c>
      <c r="J5" s="6">
        <v>8</v>
      </c>
      <c r="K5" s="7">
        <f>G5/F5</f>
        <v>0.64779874213836475</v>
      </c>
      <c r="L5" s="4">
        <f>VLOOKUP(B5,bigboard2026!B:F,5,0)</f>
        <v>1.96</v>
      </c>
      <c r="M5" s="4">
        <f>VLOOKUP(B5,bigboard2026!B:G,6,0)</f>
        <v>106</v>
      </c>
      <c r="N5" s="4">
        <f>2026-VLOOKUP(B5,bigboard2026!B:H,7,0)</f>
        <v>22</v>
      </c>
    </row>
    <row r="6" spans="1:14" x14ac:dyDescent="0.25">
      <c r="A6" s="3">
        <f>VLOOKUP(B6,bigboard2026!B:O,14,0)</f>
        <v>106</v>
      </c>
      <c r="B6" s="3" t="s">
        <v>61</v>
      </c>
      <c r="C6" s="3" t="s">
        <v>58</v>
      </c>
      <c r="D6" s="3" t="s">
        <v>10</v>
      </c>
      <c r="E6" s="3" t="str">
        <f>VLOOKUP(B6,Tabla1[[NOMBRE]:[RONDA_ESTIMADA]],4,0)</f>
        <v>R3</v>
      </c>
      <c r="F6" s="6">
        <v>467</v>
      </c>
      <c r="G6" s="6">
        <v>338</v>
      </c>
      <c r="H6" s="6">
        <v>3813</v>
      </c>
      <c r="I6" s="6">
        <v>12</v>
      </c>
      <c r="J6" s="6">
        <v>30</v>
      </c>
      <c r="K6" s="7">
        <f>G6/F6</f>
        <v>0.72376873661670238</v>
      </c>
      <c r="L6" s="4">
        <f>VLOOKUP(B6,bigboard2026!B:F,5,0)</f>
        <v>1.93</v>
      </c>
      <c r="M6" s="4">
        <f>VLOOKUP(B6,bigboard2026!B:G,6,0)</f>
        <v>99</v>
      </c>
      <c r="N6" s="4">
        <f>2026-VLOOKUP(B6,bigboard2026!B:H,7,0)</f>
        <v>24</v>
      </c>
    </row>
    <row r="7" spans="1:14" x14ac:dyDescent="0.25">
      <c r="A7" s="3">
        <f>VLOOKUP(B7,bigboard2026!B:O,14,0)</f>
        <v>167</v>
      </c>
      <c r="B7" s="3" t="s">
        <v>167</v>
      </c>
      <c r="C7" s="3" t="s">
        <v>58</v>
      </c>
      <c r="D7" s="3" t="s">
        <v>22</v>
      </c>
      <c r="E7" s="3" t="str">
        <f>VLOOKUP(B7,Tabla1[[NOMBRE]:[RONDA_ESTIMADA]],4,0)</f>
        <v>R5</v>
      </c>
      <c r="F7" s="6">
        <v>392</v>
      </c>
      <c r="G7" s="6">
        <v>257</v>
      </c>
      <c r="H7" s="6">
        <v>2943</v>
      </c>
      <c r="I7" s="6">
        <v>6</v>
      </c>
      <c r="J7" s="6">
        <v>16</v>
      </c>
      <c r="K7" s="7">
        <f>G7/F7</f>
        <v>0.65561224489795922</v>
      </c>
      <c r="L7" s="4">
        <f>VLOOKUP(B7,bigboard2026!B:F,5,0)</f>
        <v>1.88</v>
      </c>
      <c r="M7" s="4">
        <f>VLOOKUP(B7,bigboard2026!B:G,6,0)</f>
        <v>95</v>
      </c>
      <c r="N7" s="4">
        <f>2026-VLOOKUP(B7,bigboard2026!B:H,7,0)</f>
        <v>23</v>
      </c>
    </row>
    <row r="8" spans="1:14" x14ac:dyDescent="0.25">
      <c r="A8" s="3">
        <f>VLOOKUP(B8,bigboard2026!B:O,14,0)</f>
        <v>205</v>
      </c>
      <c r="B8" s="3" t="s">
        <v>59</v>
      </c>
      <c r="C8" s="3" t="s">
        <v>58</v>
      </c>
      <c r="D8" s="3" t="s">
        <v>60</v>
      </c>
      <c r="E8" s="3" t="str">
        <f>VLOOKUP(B8,Tabla1[[NOMBRE]:[RONDA_ESTIMADA]],4,0)</f>
        <v>R6</v>
      </c>
      <c r="F8" s="6">
        <v>412</v>
      </c>
      <c r="G8" s="6">
        <v>296</v>
      </c>
      <c r="H8" s="6">
        <v>3565</v>
      </c>
      <c r="I8" s="6">
        <v>10</v>
      </c>
      <c r="J8" s="6">
        <v>30</v>
      </c>
      <c r="K8" s="7">
        <f>G8/F8</f>
        <v>0.71844660194174759</v>
      </c>
      <c r="L8" s="4">
        <f>VLOOKUP(B8,bigboard2026!B:F,5,0)</f>
        <v>1.91</v>
      </c>
      <c r="M8" s="4">
        <f>VLOOKUP(B8,bigboard2026!B:G,6,0)</f>
        <v>93</v>
      </c>
      <c r="N8" s="4">
        <f>2026-VLOOKUP(B8,bigboard2026!B:H,7,0)</f>
        <v>21</v>
      </c>
    </row>
    <row r="9" spans="1:14" x14ac:dyDescent="0.25">
      <c r="A9" s="3">
        <f>VLOOKUP(B9,bigboard2026!B:O,14,0)</f>
        <v>214</v>
      </c>
      <c r="B9" s="3" t="s">
        <v>169</v>
      </c>
      <c r="C9" s="3" t="s">
        <v>58</v>
      </c>
      <c r="D9" s="3" t="s">
        <v>29</v>
      </c>
      <c r="E9" s="3" t="str">
        <f>VLOOKUP(B9,Tabla1[[NOMBRE]:[RONDA_ESTIMADA]],4,0)</f>
        <v>R6</v>
      </c>
      <c r="F9" s="6">
        <v>404</v>
      </c>
      <c r="G9" s="6">
        <v>272</v>
      </c>
      <c r="H9" s="6">
        <v>3565</v>
      </c>
      <c r="I9" s="6">
        <v>10</v>
      </c>
      <c r="J9" s="6">
        <v>24</v>
      </c>
      <c r="K9" s="7">
        <f>G9/F9</f>
        <v>0.67326732673267331</v>
      </c>
      <c r="L9" s="4">
        <f>VLOOKUP(B9,bigboard2026!B:F,5,0)</f>
        <v>1.91</v>
      </c>
      <c r="M9" s="4">
        <f>VLOOKUP(B9,bigboard2026!B:G,6,0)</f>
        <v>102</v>
      </c>
      <c r="N9" s="4">
        <f>2026-VLOOKUP(B9,bigboard2026!B:H,7,0)</f>
        <v>25</v>
      </c>
    </row>
    <row r="10" spans="1:14" x14ac:dyDescent="0.25">
      <c r="A10" s="3">
        <f>VLOOKUP(B10,bigboard2026!B:O,14,0)</f>
        <v>215</v>
      </c>
      <c r="B10" s="3" t="s">
        <v>170</v>
      </c>
      <c r="C10" s="3" t="s">
        <v>58</v>
      </c>
      <c r="D10" s="3" t="s">
        <v>78</v>
      </c>
      <c r="E10" s="3" t="str">
        <f>VLOOKUP(B10,Tabla1[[NOMBRE]:[RONDA_ESTIMADA]],4,0)</f>
        <v>R6</v>
      </c>
      <c r="F10" s="6">
        <v>504</v>
      </c>
      <c r="G10" s="6">
        <v>304</v>
      </c>
      <c r="H10" s="6">
        <v>3681</v>
      </c>
      <c r="I10" s="6">
        <v>12</v>
      </c>
      <c r="J10" s="6">
        <v>31</v>
      </c>
      <c r="K10" s="7">
        <f>G10/F10</f>
        <v>0.60317460317460314</v>
      </c>
      <c r="L10" s="4">
        <f>VLOOKUP(B10,bigboard2026!B:F,5,0)</f>
        <v>1.93</v>
      </c>
      <c r="M10" s="4">
        <f>VLOOKUP(B10,bigboard2026!B:G,6,0)</f>
        <v>99</v>
      </c>
      <c r="N10" s="4">
        <f>2026-VLOOKUP(B10,bigboard2026!B:H,7,0)</f>
        <v>23</v>
      </c>
    </row>
    <row r="11" spans="1:14" x14ac:dyDescent="0.25">
      <c r="A11" s="3">
        <f>VLOOKUP(B11,bigboard2026!B:O,14,0)</f>
        <v>233</v>
      </c>
      <c r="B11" s="3" t="s">
        <v>173</v>
      </c>
      <c r="C11" s="3" t="s">
        <v>58</v>
      </c>
      <c r="D11" s="3" t="s">
        <v>120</v>
      </c>
      <c r="E11" s="3" t="str">
        <f>VLOOKUP(B11,Tabla1[[NOMBRE]:[RONDA_ESTIMADA]],4,0)</f>
        <v>R6</v>
      </c>
      <c r="F11" s="6">
        <v>365</v>
      </c>
      <c r="G11" s="6">
        <v>246</v>
      </c>
      <c r="H11" s="6">
        <v>3007</v>
      </c>
      <c r="I11" s="6">
        <v>5</v>
      </c>
      <c r="J11" s="6">
        <v>22</v>
      </c>
      <c r="K11" s="7">
        <f>G11/F11</f>
        <v>0.67397260273972603</v>
      </c>
      <c r="L11" s="4">
        <f>VLOOKUP(B11,bigboard2026!B:F,5,0)</f>
        <v>1.88</v>
      </c>
      <c r="M11" s="4">
        <f>VLOOKUP(B11,bigboard2026!B:G,6,0)</f>
        <v>92</v>
      </c>
      <c r="N11" s="4">
        <f>2026-VLOOKUP(B11,bigboard2026!B:H,7,0)</f>
        <v>24</v>
      </c>
    </row>
    <row r="12" spans="1:14" x14ac:dyDescent="0.25">
      <c r="A12" s="3">
        <f>VLOOKUP(B12,bigboard2026!B:O,14,0)</f>
        <v>240</v>
      </c>
      <c r="B12" s="3" t="s">
        <v>176</v>
      </c>
      <c r="C12" s="3" t="s">
        <v>58</v>
      </c>
      <c r="D12" s="3" t="s">
        <v>177</v>
      </c>
      <c r="E12" s="3" t="str">
        <f>VLOOKUP(B12,Tabla1[[NOMBRE]:[RONDA_ESTIMADA]],4,0)</f>
        <v>R6</v>
      </c>
      <c r="F12" s="6">
        <v>413</v>
      </c>
      <c r="G12" s="6">
        <v>285</v>
      </c>
      <c r="H12" s="6">
        <v>3448</v>
      </c>
      <c r="I12" s="6">
        <v>1</v>
      </c>
      <c r="J12" s="6">
        <v>28</v>
      </c>
      <c r="K12" s="7">
        <f>G12/F12</f>
        <v>0.69007263922518158</v>
      </c>
      <c r="L12" s="4">
        <f>VLOOKUP(B12,bigboard2026!B:F,5,0)</f>
        <v>1.93</v>
      </c>
      <c r="M12" s="4">
        <f>VLOOKUP(B12,bigboard2026!B:G,6,0)</f>
        <v>102</v>
      </c>
      <c r="N12" s="4">
        <f>2026-VLOOKUP(B12,bigboard2026!B:H,7,0)</f>
        <v>25</v>
      </c>
    </row>
    <row r="13" spans="1:14" x14ac:dyDescent="0.25">
      <c r="A13" s="3">
        <f>VLOOKUP(B13,bigboard2026!B:O,14,0)</f>
        <v>254</v>
      </c>
      <c r="B13" s="3" t="s">
        <v>164</v>
      </c>
      <c r="C13" s="3" t="s">
        <v>58</v>
      </c>
      <c r="D13" s="3" t="s">
        <v>158</v>
      </c>
      <c r="E13" s="3" t="str">
        <f>VLOOKUP(B13,Tabla1[[NOMBRE]:[RONDA_ESTIMADA]],4,0)</f>
        <v>R7</v>
      </c>
      <c r="F13" s="6">
        <v>326</v>
      </c>
      <c r="G13" s="6">
        <v>198</v>
      </c>
      <c r="H13" s="6">
        <v>2714</v>
      </c>
      <c r="I13" s="6">
        <v>11</v>
      </c>
      <c r="J13" s="6">
        <v>19</v>
      </c>
      <c r="K13" s="7">
        <f>G13/F13</f>
        <v>0.6073619631901841</v>
      </c>
      <c r="L13" s="4">
        <f>VLOOKUP(B13,bigboard2026!B:F,5,0)</f>
        <v>1.98</v>
      </c>
      <c r="M13" s="4">
        <f>VLOOKUP(B13,bigboard2026!B:G,6,0)</f>
        <v>101</v>
      </c>
      <c r="N13" s="4">
        <f>2026-VLOOKUP(B13,bigboard2026!B:H,7,0)</f>
        <v>24</v>
      </c>
    </row>
    <row r="14" spans="1:14" x14ac:dyDescent="0.25">
      <c r="A14" s="3">
        <f>VLOOKUP(B14,bigboard2026!B:O,14,0)</f>
        <v>266</v>
      </c>
      <c r="B14" s="3" t="s">
        <v>168</v>
      </c>
      <c r="C14" s="3" t="s">
        <v>58</v>
      </c>
      <c r="D14" s="3" t="s">
        <v>82</v>
      </c>
      <c r="E14" s="3" t="str">
        <f>VLOOKUP(B14,Tabla1[[NOMBRE]:[RONDA_ESTIMADA]],4,0)</f>
        <v>R7</v>
      </c>
      <c r="F14" s="6">
        <v>378</v>
      </c>
      <c r="G14" s="6">
        <v>267</v>
      </c>
      <c r="H14" s="6">
        <v>3539</v>
      </c>
      <c r="I14" s="6">
        <v>8</v>
      </c>
      <c r="J14" s="6">
        <v>29</v>
      </c>
      <c r="K14" s="7">
        <f>G14/F14</f>
        <v>0.70634920634920639</v>
      </c>
      <c r="L14" s="4">
        <f>VLOOKUP(B14,bigboard2026!B:F,5,0)</f>
        <v>1.83</v>
      </c>
      <c r="M14" s="4">
        <f>VLOOKUP(B14,bigboard2026!B:G,6,0)</f>
        <v>93</v>
      </c>
      <c r="N14" s="4">
        <f>2026-VLOOKUP(B14,bigboard2026!B:H,7,0)</f>
        <v>24</v>
      </c>
    </row>
    <row r="15" spans="1:14" x14ac:dyDescent="0.25">
      <c r="A15" s="3">
        <f>VLOOKUP(B15,bigboard2026!B:O,14,0)</f>
        <v>0</v>
      </c>
      <c r="B15" s="3" t="s">
        <v>103</v>
      </c>
      <c r="C15" s="3" t="s">
        <v>58</v>
      </c>
      <c r="D15" s="3" t="s">
        <v>104</v>
      </c>
      <c r="E15" s="3" t="str">
        <f>VLOOKUP(B15,Tabla1[[NOMBRE]:[RONDA_ESTIMADA]],4,0)</f>
        <v>UDFA</v>
      </c>
      <c r="F15" s="6">
        <v>225</v>
      </c>
      <c r="G15" s="6">
        <v>162</v>
      </c>
      <c r="H15" s="6">
        <v>2719</v>
      </c>
      <c r="I15" s="6">
        <v>4</v>
      </c>
      <c r="J15" s="6">
        <v>16</v>
      </c>
      <c r="K15" s="7">
        <f>G15/F15</f>
        <v>0.72</v>
      </c>
      <c r="L15" s="4">
        <f>VLOOKUP(B15,bigboard2026!B:F,5,0)</f>
        <v>1.91</v>
      </c>
      <c r="M15" s="4">
        <f>VLOOKUP(B15,bigboard2026!B:G,6,0)</f>
        <v>105</v>
      </c>
      <c r="N15" s="4">
        <f>2026-VLOOKUP(B15,bigboard2026!B:H,7,0)</f>
        <v>24</v>
      </c>
    </row>
    <row r="16" spans="1:14" x14ac:dyDescent="0.25">
      <c r="A16" s="3">
        <f>VLOOKUP(B16,bigboard2026!B:O,14,0)</f>
        <v>0</v>
      </c>
      <c r="B16" s="3" t="s">
        <v>171</v>
      </c>
      <c r="C16" s="3" t="s">
        <v>58</v>
      </c>
      <c r="D16" s="3" t="s">
        <v>93</v>
      </c>
      <c r="E16" s="3" t="str">
        <f>VLOOKUP(B16,Tabla1[[NOMBRE]:[RONDA_ESTIMADA]],4,0)</f>
        <v>UDFA</v>
      </c>
      <c r="F16" s="6">
        <v>361</v>
      </c>
      <c r="G16" s="6">
        <v>252</v>
      </c>
      <c r="H16" s="6">
        <v>2951</v>
      </c>
      <c r="I16" s="6">
        <v>6</v>
      </c>
      <c r="J16" s="6">
        <v>14</v>
      </c>
      <c r="K16" s="7">
        <f>G16/F16</f>
        <v>0.69806094182825484</v>
      </c>
      <c r="L16" s="4">
        <f>VLOOKUP(B16,bigboard2026!B:F,5,0)</f>
        <v>1.91</v>
      </c>
      <c r="M16" s="4">
        <f>VLOOKUP(B16,bigboard2026!B:G,6,0)</f>
        <v>97</v>
      </c>
      <c r="N16" s="4">
        <f>2026-VLOOKUP(B16,bigboard2026!B:H,7,0)</f>
        <v>25</v>
      </c>
    </row>
    <row r="17" spans="1:14" x14ac:dyDescent="0.25">
      <c r="A17" s="3">
        <f>VLOOKUP(B17,bigboard2026!B:O,14,0)</f>
        <v>0</v>
      </c>
      <c r="B17" s="3" t="s">
        <v>172</v>
      </c>
      <c r="C17" s="3" t="s">
        <v>58</v>
      </c>
      <c r="D17" s="3" t="s">
        <v>45</v>
      </c>
      <c r="E17" s="3" t="str">
        <f>VLOOKUP(B17,Tabla1[[NOMBRE]:[RONDA_ESTIMADA]],4,0)</f>
        <v>UDFA</v>
      </c>
      <c r="F17" s="6">
        <v>332</v>
      </c>
      <c r="G17" s="6">
        <v>219</v>
      </c>
      <c r="H17" s="6">
        <v>2780</v>
      </c>
      <c r="I17" s="6">
        <v>6</v>
      </c>
      <c r="J17" s="6">
        <v>22</v>
      </c>
      <c r="K17" s="7">
        <f>G17/F17</f>
        <v>0.65963855421686746</v>
      </c>
      <c r="L17" s="4">
        <f>VLOOKUP(B17,bigboard2026!B:F,5,0)</f>
        <v>1.88</v>
      </c>
      <c r="M17" s="4">
        <f>VLOOKUP(B17,bigboard2026!B:G,6,0)</f>
        <v>99</v>
      </c>
      <c r="N17" s="4">
        <f>2026-VLOOKUP(B17,bigboard2026!B:H,7,0)</f>
        <v>24</v>
      </c>
    </row>
    <row r="18" spans="1:14" x14ac:dyDescent="0.25">
      <c r="A18" s="3">
        <f>VLOOKUP(B18,bigboard2026!B:O,14,0)</f>
        <v>0</v>
      </c>
      <c r="B18" s="3" t="s">
        <v>174</v>
      </c>
      <c r="C18" s="3" t="s">
        <v>58</v>
      </c>
      <c r="D18" s="3" t="s">
        <v>175</v>
      </c>
      <c r="E18" s="3" t="str">
        <f>VLOOKUP(B18,Tabla1[[NOMBRE]:[RONDA_ESTIMADA]],4,0)</f>
        <v>UDFA</v>
      </c>
      <c r="F18" s="6">
        <v>319</v>
      </c>
      <c r="G18" s="6">
        <v>198</v>
      </c>
      <c r="H18" s="6">
        <v>2531</v>
      </c>
      <c r="I18" s="6">
        <v>7</v>
      </c>
      <c r="J18" s="6">
        <v>21</v>
      </c>
      <c r="K18" s="7">
        <f>G18/F18</f>
        <v>0.62068965517241381</v>
      </c>
      <c r="L18" s="4">
        <f>VLOOKUP(B18,bigboard2026!B:F,5,0)</f>
        <v>1.83</v>
      </c>
      <c r="M18" s="4">
        <f>VLOOKUP(B18,bigboard2026!B:G,6,0)</f>
        <v>99</v>
      </c>
      <c r="N18" s="4">
        <f>2026-VLOOKUP(B18,bigboard2026!B:H,7,0)</f>
        <v>24</v>
      </c>
    </row>
    <row r="19" spans="1:14" x14ac:dyDescent="0.25">
      <c r="K19" s="1"/>
    </row>
  </sheetData>
  <sortState xmlns:xlrd2="http://schemas.microsoft.com/office/spreadsheetml/2017/richdata2" ref="A2:N18">
    <sortCondition ref="E2:E18"/>
    <sortCondition ref="A2:A1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FD222-0BCD-4AE8-BDC0-4660AC5F0BA2}">
  <dimension ref="A1:L26"/>
  <sheetViews>
    <sheetView workbookViewId="0"/>
  </sheetViews>
  <sheetFormatPr baseColWidth="10" defaultRowHeight="15" x14ac:dyDescent="0.25"/>
  <cols>
    <col min="1" max="1" width="7.42578125" bestFit="1" customWidth="1"/>
    <col min="2" max="2" width="19.140625" bestFit="1" customWidth="1"/>
    <col min="3" max="3" width="12.7109375" bestFit="1" customWidth="1"/>
    <col min="4" max="4" width="18.7109375" bestFit="1" customWidth="1"/>
    <col min="5" max="5" width="22.28515625" bestFit="1" customWidth="1"/>
    <col min="6" max="9" width="11.140625" customWidth="1"/>
    <col min="10" max="12" width="7" customWidth="1"/>
  </cols>
  <sheetData>
    <row r="1" spans="1:12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144</v>
      </c>
      <c r="G1" s="2" t="s">
        <v>141</v>
      </c>
      <c r="H1" s="2" t="s">
        <v>143</v>
      </c>
      <c r="I1" s="2" t="s">
        <v>450</v>
      </c>
      <c r="J1" s="2" t="s">
        <v>453</v>
      </c>
      <c r="K1" s="2" t="s">
        <v>454</v>
      </c>
      <c r="L1" s="2" t="s">
        <v>458</v>
      </c>
    </row>
    <row r="2" spans="1:12" x14ac:dyDescent="0.25">
      <c r="A2" s="3">
        <f>VLOOKUP(B2,bigboard2026!B:O,14,0)</f>
        <v>5</v>
      </c>
      <c r="B2" s="3" t="s">
        <v>11</v>
      </c>
      <c r="C2" s="3" t="s">
        <v>12</v>
      </c>
      <c r="D2" s="3" t="s">
        <v>13</v>
      </c>
      <c r="E2" s="3" t="str">
        <f>VLOOKUP(B2,Tabla1[[NOMBRE]:[RONDA_ESTIMADA]],4,0)</f>
        <v>R1</v>
      </c>
      <c r="F2" s="6">
        <v>199</v>
      </c>
      <c r="G2" s="6">
        <v>1372</v>
      </c>
      <c r="H2" s="6">
        <v>18</v>
      </c>
      <c r="I2" s="8">
        <f>G2/F2</f>
        <v>6.8944723618090453</v>
      </c>
      <c r="J2" s="4">
        <f>VLOOKUP(B2,bigboard2026!B:F,5,0)</f>
        <v>1.83</v>
      </c>
      <c r="K2" s="4">
        <f>VLOOKUP(B2,bigboard2026!B:G,6,0)</f>
        <v>97</v>
      </c>
      <c r="L2" s="4">
        <f>2026-VLOOKUP(B2,bigboard2026!B:H,7,0)</f>
        <v>21</v>
      </c>
    </row>
    <row r="3" spans="1:12" x14ac:dyDescent="0.25">
      <c r="A3" s="3">
        <f>VLOOKUP(B3,bigboard2026!B:O,14,0)</f>
        <v>54</v>
      </c>
      <c r="B3" s="3" t="s">
        <v>73</v>
      </c>
      <c r="C3" s="3" t="s">
        <v>12</v>
      </c>
      <c r="D3" s="3" t="s">
        <v>13</v>
      </c>
      <c r="E3" s="3" t="str">
        <f>VLOOKUP(B3,Tabla1[[NOMBRE]:[RONDA_ESTIMADA]],4,0)</f>
        <v>R2</v>
      </c>
      <c r="F3" s="6">
        <v>113</v>
      </c>
      <c r="G3" s="6">
        <v>674</v>
      </c>
      <c r="H3" s="6">
        <v>11</v>
      </c>
      <c r="I3" s="8">
        <f>G3/F3</f>
        <v>5.9646017699115044</v>
      </c>
      <c r="J3" s="4">
        <f>VLOOKUP(B3,bigboard2026!B:F,5,0)</f>
        <v>1.8</v>
      </c>
      <c r="K3" s="4">
        <f>VLOOKUP(B3,bigboard2026!B:G,6,0)</f>
        <v>94</v>
      </c>
      <c r="L3" s="4">
        <f>2026-VLOOKUP(B3,bigboard2026!B:H,7,0)</f>
        <v>23</v>
      </c>
    </row>
    <row r="4" spans="1:12" x14ac:dyDescent="0.25">
      <c r="A4" s="3">
        <f>VLOOKUP(B4,bigboard2026!B:O,14,0)</f>
        <v>72</v>
      </c>
      <c r="B4" s="3" t="s">
        <v>157</v>
      </c>
      <c r="C4" s="3" t="s">
        <v>12</v>
      </c>
      <c r="D4" s="3" t="s">
        <v>158</v>
      </c>
      <c r="E4" s="3" t="str">
        <f>VLOOKUP(B4,Tabla1[[NOMBRE]:[RONDA_ESTIMADA]],4,0)</f>
        <v>R2</v>
      </c>
      <c r="F4" s="6">
        <v>167</v>
      </c>
      <c r="G4" s="6">
        <v>1070</v>
      </c>
      <c r="H4" s="6">
        <v>8</v>
      </c>
      <c r="I4" s="8">
        <f>G4/F4</f>
        <v>6.4071856287425151</v>
      </c>
      <c r="J4" s="4">
        <f>VLOOKUP(B4,bigboard2026!B:F,5,0)</f>
        <v>1.88</v>
      </c>
      <c r="K4" s="4">
        <f>VLOOKUP(B4,bigboard2026!B:G,6,0)</f>
        <v>101</v>
      </c>
      <c r="L4" s="4">
        <f>2026-VLOOKUP(B4,bigboard2026!B:H,7,0)</f>
        <v>23</v>
      </c>
    </row>
    <row r="5" spans="1:12" x14ac:dyDescent="0.25">
      <c r="A5" s="3">
        <f>VLOOKUP(B5,bigboard2026!B:O,14,0)</f>
        <v>97</v>
      </c>
      <c r="B5" s="3" t="s">
        <v>193</v>
      </c>
      <c r="C5" s="3" t="s">
        <v>12</v>
      </c>
      <c r="D5" s="3" t="s">
        <v>40</v>
      </c>
      <c r="E5" s="3" t="str">
        <f>VLOOKUP(B5,Tabla1[[NOMBRE]:[RONDA_ESTIMADA]],4,0)</f>
        <v>R3</v>
      </c>
      <c r="F5" s="6">
        <v>156</v>
      </c>
      <c r="G5" s="6">
        <v>758</v>
      </c>
      <c r="H5" s="6">
        <v>15</v>
      </c>
      <c r="I5" s="8">
        <f>G5/F5</f>
        <v>4.8589743589743586</v>
      </c>
      <c r="J5" s="4">
        <f>VLOOKUP(B5,bigboard2026!B:F,5,0)</f>
        <v>1.75</v>
      </c>
      <c r="K5" s="4">
        <f>VLOOKUP(B5,bigboard2026!B:G,6,0)</f>
        <v>103</v>
      </c>
      <c r="L5" s="4">
        <f>2026-VLOOKUP(B5,bigboard2026!B:H,7,0)</f>
        <v>23</v>
      </c>
    </row>
    <row r="6" spans="1:12" x14ac:dyDescent="0.25">
      <c r="A6" s="3">
        <f>VLOOKUP(B6,bigboard2026!B:O,14,0)</f>
        <v>129</v>
      </c>
      <c r="B6" s="3" t="s">
        <v>83</v>
      </c>
      <c r="C6" s="3" t="s">
        <v>12</v>
      </c>
      <c r="D6" s="3" t="s">
        <v>84</v>
      </c>
      <c r="E6" s="3" t="str">
        <f>VLOOKUP(B6,Tabla1[[NOMBRE]:[RONDA_ESTIMADA]],4,0)</f>
        <v>R4</v>
      </c>
      <c r="F6" s="6">
        <v>251</v>
      </c>
      <c r="G6" s="6">
        <v>1451</v>
      </c>
      <c r="H6" s="6">
        <v>12</v>
      </c>
      <c r="I6" s="8">
        <f>G6/F6</f>
        <v>5.7808764940239046</v>
      </c>
      <c r="J6" s="4">
        <f>VLOOKUP(B6,bigboard2026!B:F,5,0)</f>
        <v>1.8</v>
      </c>
      <c r="K6" s="4">
        <f>VLOOKUP(B6,bigboard2026!B:G,6,0)</f>
        <v>90</v>
      </c>
      <c r="L6" s="4">
        <f>2026-VLOOKUP(B6,bigboard2026!B:H,7,0)</f>
        <v>23</v>
      </c>
    </row>
    <row r="7" spans="1:12" x14ac:dyDescent="0.25">
      <c r="A7" s="3">
        <f>VLOOKUP(B7,bigboard2026!B:O,14,0)</f>
        <v>131</v>
      </c>
      <c r="B7" s="3" t="s">
        <v>187</v>
      </c>
      <c r="C7" s="3" t="s">
        <v>12</v>
      </c>
      <c r="D7" s="3" t="s">
        <v>54</v>
      </c>
      <c r="E7" s="3" t="str">
        <f>VLOOKUP(B7,Tabla1[[NOMBRE]:[RONDA_ESTIMADA]],4,0)</f>
        <v>R4</v>
      </c>
      <c r="F7" s="6">
        <v>123</v>
      </c>
      <c r="G7" s="6">
        <v>549</v>
      </c>
      <c r="H7" s="6">
        <v>13</v>
      </c>
      <c r="I7" s="8">
        <f>G7/F7</f>
        <v>4.4634146341463419</v>
      </c>
      <c r="J7" s="4">
        <f>VLOOKUP(B7,bigboard2026!B:F,5,0)</f>
        <v>1.83</v>
      </c>
      <c r="K7" s="4">
        <f>VLOOKUP(B7,bigboard2026!B:G,6,0)</f>
        <v>101</v>
      </c>
      <c r="L7" s="4">
        <f>2026-VLOOKUP(B7,bigboard2026!B:H,7,0)</f>
        <v>22</v>
      </c>
    </row>
    <row r="8" spans="1:12" x14ac:dyDescent="0.25">
      <c r="A8" s="3">
        <f>VLOOKUP(B8,bigboard2026!B:O,14,0)</f>
        <v>135</v>
      </c>
      <c r="B8" s="3" t="s">
        <v>192</v>
      </c>
      <c r="C8" s="3" t="s">
        <v>12</v>
      </c>
      <c r="D8" s="3" t="s">
        <v>122</v>
      </c>
      <c r="E8" s="3" t="str">
        <f>VLOOKUP(B8,Tabla1[[NOMBRE]:[RONDA_ESTIMADA]],4,0)</f>
        <v>R4</v>
      </c>
      <c r="F8" s="6">
        <v>165</v>
      </c>
      <c r="G8" s="6">
        <v>725</v>
      </c>
      <c r="H8" s="6">
        <v>12</v>
      </c>
      <c r="I8" s="8">
        <f>G8/F8</f>
        <v>4.3939393939393936</v>
      </c>
      <c r="J8" s="4">
        <f>VLOOKUP(B8,bigboard2026!B:F,5,0)</f>
        <v>1.85</v>
      </c>
      <c r="K8" s="4">
        <f>VLOOKUP(B8,bigboard2026!B:G,6,0)</f>
        <v>97</v>
      </c>
      <c r="L8" s="4">
        <f>2026-VLOOKUP(B8,bigboard2026!B:H,7,0)</f>
        <v>25</v>
      </c>
    </row>
    <row r="9" spans="1:12" x14ac:dyDescent="0.25">
      <c r="A9" s="3">
        <f>VLOOKUP(B9,bigboard2026!B:O,14,0)</f>
        <v>150</v>
      </c>
      <c r="B9" s="3" t="s">
        <v>183</v>
      </c>
      <c r="C9" s="3" t="s">
        <v>12</v>
      </c>
      <c r="D9" s="3" t="s">
        <v>42</v>
      </c>
      <c r="E9" s="3" t="str">
        <f>VLOOKUP(B9,Tabla1[[NOMBRE]:[RONDA_ESTIMADA]],4,0)</f>
        <v>R4</v>
      </c>
      <c r="F9" s="6">
        <v>77</v>
      </c>
      <c r="G9" s="6">
        <v>404</v>
      </c>
      <c r="H9" s="6">
        <v>6</v>
      </c>
      <c r="I9" s="8">
        <f>G9/F9</f>
        <v>5.2467532467532472</v>
      </c>
      <c r="J9" s="4">
        <f>VLOOKUP(B9,bigboard2026!B:F,5,0)</f>
        <v>1.8</v>
      </c>
      <c r="K9" s="4">
        <f>VLOOKUP(B9,bigboard2026!B:G,6,0)</f>
        <v>95</v>
      </c>
      <c r="L9" s="4">
        <f>2026-VLOOKUP(B9,bigboard2026!B:H,7,0)</f>
        <v>24</v>
      </c>
    </row>
    <row r="10" spans="1:12" x14ac:dyDescent="0.25">
      <c r="A10" s="3">
        <f>VLOOKUP(B10,bigboard2026!B:O,14,0)</f>
        <v>152</v>
      </c>
      <c r="B10" s="3" t="s">
        <v>191</v>
      </c>
      <c r="C10" s="3" t="s">
        <v>12</v>
      </c>
      <c r="D10" s="3" t="s">
        <v>54</v>
      </c>
      <c r="E10" s="3" t="str">
        <f>VLOOKUP(B10,Tabla1[[NOMBRE]:[RONDA_ESTIMADA]],4,0)</f>
        <v>R4</v>
      </c>
      <c r="F10" s="6">
        <v>210</v>
      </c>
      <c r="G10" s="6">
        <v>1303</v>
      </c>
      <c r="H10" s="6">
        <v>15</v>
      </c>
      <c r="I10" s="8">
        <f>G10/F10</f>
        <v>6.2047619047619049</v>
      </c>
      <c r="J10" s="4">
        <f>VLOOKUP(B10,bigboard2026!B:F,5,0)</f>
        <v>1.8</v>
      </c>
      <c r="K10" s="4">
        <f>VLOOKUP(B10,bigboard2026!B:G,6,0)</f>
        <v>98</v>
      </c>
      <c r="L10" s="4">
        <f>2026-VLOOKUP(B10,bigboard2026!B:H,7,0)</f>
        <v>23</v>
      </c>
    </row>
    <row r="11" spans="1:12" x14ac:dyDescent="0.25">
      <c r="A11" s="3">
        <f>VLOOKUP(B11,bigboard2026!B:O,14,0)</f>
        <v>157</v>
      </c>
      <c r="B11" s="3" t="s">
        <v>152</v>
      </c>
      <c r="C11" s="3" t="s">
        <v>12</v>
      </c>
      <c r="D11" s="3" t="s">
        <v>153</v>
      </c>
      <c r="E11" s="3" t="str">
        <f>VLOOKUP(B11,Tabla1[[NOMBRE]:[RONDA_ESTIMADA]],4,0)</f>
        <v>R4</v>
      </c>
      <c r="F11" s="6">
        <v>179</v>
      </c>
      <c r="G11" s="6">
        <v>907</v>
      </c>
      <c r="H11" s="6">
        <v>10</v>
      </c>
      <c r="I11" s="8">
        <f>G11/F11</f>
        <v>5.0670391061452511</v>
      </c>
      <c r="J11" s="4">
        <f>VLOOKUP(B11,bigboard2026!B:F,5,0)</f>
        <v>1.78</v>
      </c>
      <c r="K11" s="4">
        <f>VLOOKUP(B11,bigboard2026!B:G,6,0)</f>
        <v>88</v>
      </c>
      <c r="L11" s="4">
        <f>2026-VLOOKUP(B11,bigboard2026!B:H,7,0)</f>
        <v>23</v>
      </c>
    </row>
    <row r="12" spans="1:12" x14ac:dyDescent="0.25">
      <c r="A12" s="3">
        <f>VLOOKUP(B12,bigboard2026!B:O,14,0)</f>
        <v>161</v>
      </c>
      <c r="B12" s="3" t="s">
        <v>465</v>
      </c>
      <c r="C12" s="3" t="s">
        <v>12</v>
      </c>
      <c r="D12" s="3" t="s">
        <v>67</v>
      </c>
      <c r="E12" s="3" t="str">
        <f>VLOOKUP(B12,Tabla1[[NOMBRE]:[RONDA_ESTIMADA]],4,0)</f>
        <v>R5</v>
      </c>
      <c r="F12" s="6">
        <v>21</v>
      </c>
      <c r="G12" s="6">
        <v>68</v>
      </c>
      <c r="H12" s="6">
        <v>0</v>
      </c>
      <c r="I12" s="8">
        <f>G12/F12</f>
        <v>3.2380952380952381</v>
      </c>
      <c r="J12" s="4">
        <f>VLOOKUP(B12,bigboard2026!B:F,5,0)</f>
        <v>1.8</v>
      </c>
      <c r="K12" s="4">
        <f>VLOOKUP(B12,bigboard2026!B:G,6,0)</f>
        <v>94</v>
      </c>
      <c r="L12" s="4">
        <f>2026-VLOOKUP(B12,bigboard2026!B:H,7,0)</f>
        <v>23</v>
      </c>
    </row>
    <row r="13" spans="1:12" x14ac:dyDescent="0.25">
      <c r="A13" s="3">
        <f>VLOOKUP(B13,bigboard2026!B:O,14,0)</f>
        <v>189</v>
      </c>
      <c r="B13" s="3" t="s">
        <v>185</v>
      </c>
      <c r="C13" s="3" t="s">
        <v>12</v>
      </c>
      <c r="D13" s="3" t="s">
        <v>186</v>
      </c>
      <c r="E13" s="3" t="str">
        <f>VLOOKUP(B13,Tabla1[[NOMBRE]:[RONDA_ESTIMADA]],4,0)</f>
        <v>R5</v>
      </c>
      <c r="F13" s="6">
        <v>222</v>
      </c>
      <c r="G13" s="6">
        <v>1062</v>
      </c>
      <c r="H13" s="6">
        <v>14</v>
      </c>
      <c r="I13" s="8">
        <f>G13/F13</f>
        <v>4.7837837837837842</v>
      </c>
      <c r="J13" s="4">
        <f>VLOOKUP(B13,bigboard2026!B:F,5,0)</f>
        <v>1.75</v>
      </c>
      <c r="K13" s="4">
        <f>VLOOKUP(B13,bigboard2026!B:G,6,0)</f>
        <v>92</v>
      </c>
      <c r="L13" s="4">
        <f>2026-VLOOKUP(B13,bigboard2026!B:H,7,0)</f>
        <v>24</v>
      </c>
    </row>
    <row r="14" spans="1:12" x14ac:dyDescent="0.25">
      <c r="A14" s="3">
        <f>VLOOKUP(B14,bigboard2026!B:O,14,0)</f>
        <v>192</v>
      </c>
      <c r="B14" s="3" t="s">
        <v>468</v>
      </c>
      <c r="C14" s="3" t="s">
        <v>12</v>
      </c>
      <c r="D14" s="3" t="s">
        <v>50</v>
      </c>
      <c r="E14" s="3" t="str">
        <f>VLOOKUP(B14,Tabla1[[NOMBRE]:[RONDA_ESTIMADA]],4,0)</f>
        <v>R5</v>
      </c>
      <c r="F14" s="6">
        <v>186</v>
      </c>
      <c r="G14" s="6">
        <v>1040</v>
      </c>
      <c r="H14" s="6">
        <v>10</v>
      </c>
      <c r="I14" s="8">
        <f>G14/F14</f>
        <v>5.591397849462366</v>
      </c>
      <c r="J14" s="4">
        <f>VLOOKUP(B14,bigboard2026!B:F,5,0)</f>
        <v>1.78</v>
      </c>
      <c r="K14" s="4">
        <f>VLOOKUP(B14,bigboard2026!B:G,6,0)</f>
        <v>95</v>
      </c>
      <c r="L14" s="4">
        <f>2026-VLOOKUP(B14,bigboard2026!B:H,7,0)</f>
        <v>24</v>
      </c>
    </row>
    <row r="15" spans="1:12" x14ac:dyDescent="0.25">
      <c r="A15" s="3">
        <f>VLOOKUP(B15,bigboard2026!B:O,14,0)</f>
        <v>198</v>
      </c>
      <c r="B15" s="3" t="s">
        <v>199</v>
      </c>
      <c r="C15" s="3" t="s">
        <v>12</v>
      </c>
      <c r="D15" s="3" t="s">
        <v>200</v>
      </c>
      <c r="E15" s="3" t="str">
        <f>VLOOKUP(B15,Tabla1[[NOMBRE]:[RONDA_ESTIMADA]],4,0)</f>
        <v>R5</v>
      </c>
      <c r="F15" s="6">
        <v>51</v>
      </c>
      <c r="G15" s="6">
        <v>941</v>
      </c>
      <c r="H15" s="6">
        <v>6</v>
      </c>
      <c r="I15" s="8">
        <f>G15/F15</f>
        <v>18.450980392156861</v>
      </c>
      <c r="J15" s="4">
        <f>VLOOKUP(B15,bigboard2026!B:F,5,0)</f>
        <v>1.83</v>
      </c>
      <c r="K15" s="4">
        <f>VLOOKUP(B15,bigboard2026!B:G,6,0)</f>
        <v>93</v>
      </c>
      <c r="L15" s="4">
        <f>2026-VLOOKUP(B15,bigboard2026!B:H,7,0)</f>
        <v>23</v>
      </c>
    </row>
    <row r="16" spans="1:12" x14ac:dyDescent="0.25">
      <c r="A16" s="3">
        <f>VLOOKUP(B16,bigboard2026!B:O,14,0)</f>
        <v>201</v>
      </c>
      <c r="B16" s="3" t="s">
        <v>105</v>
      </c>
      <c r="C16" s="3" t="s">
        <v>12</v>
      </c>
      <c r="D16" s="3" t="s">
        <v>106</v>
      </c>
      <c r="E16" s="3" t="str">
        <f>VLOOKUP(B16,Tabla1[[NOMBRE]:[RONDA_ESTIMADA]],4,0)</f>
        <v>R6</v>
      </c>
      <c r="F16" s="6">
        <v>236</v>
      </c>
      <c r="G16" s="6">
        <v>1305</v>
      </c>
      <c r="H16" s="6">
        <v>12</v>
      </c>
      <c r="I16" s="8">
        <f>G16/F16</f>
        <v>5.5296610169491522</v>
      </c>
      <c r="J16" s="4">
        <f>VLOOKUP(B16,bigboard2026!B:F,5,0)</f>
        <v>1.88</v>
      </c>
      <c r="K16" s="4">
        <f>VLOOKUP(B16,bigboard2026!B:G,6,0)</f>
        <v>99</v>
      </c>
      <c r="L16" s="4">
        <f>2026-VLOOKUP(B16,bigboard2026!B:H,7,0)</f>
        <v>21</v>
      </c>
    </row>
    <row r="17" spans="1:12" x14ac:dyDescent="0.25">
      <c r="A17" s="3">
        <f>VLOOKUP(B17,bigboard2026!B:O,14,0)</f>
        <v>216</v>
      </c>
      <c r="B17" s="3" t="s">
        <v>201</v>
      </c>
      <c r="C17" s="3" t="s">
        <v>12</v>
      </c>
      <c r="D17" s="3" t="s">
        <v>202</v>
      </c>
      <c r="E17" s="3" t="str">
        <f>VLOOKUP(B17,Tabla1[[NOMBRE]:[RONDA_ESTIMADA]],4,0)</f>
        <v>R6</v>
      </c>
      <c r="F17" s="6">
        <v>151</v>
      </c>
      <c r="G17" s="6">
        <v>1045</v>
      </c>
      <c r="H17" s="6">
        <v>9</v>
      </c>
      <c r="I17" s="8">
        <f>G17/F17</f>
        <v>6.9205298013245029</v>
      </c>
      <c r="J17" s="4">
        <f>VLOOKUP(B17,bigboard2026!B:F,5,0)</f>
        <v>1.75</v>
      </c>
      <c r="K17" s="4">
        <f>VLOOKUP(B17,bigboard2026!B:G,6,0)</f>
        <v>92</v>
      </c>
      <c r="L17" s="4">
        <f>2026-VLOOKUP(B17,bigboard2026!B:H,7,0)</f>
        <v>25</v>
      </c>
    </row>
    <row r="18" spans="1:12" x14ac:dyDescent="0.25">
      <c r="A18" s="3">
        <f>VLOOKUP(B18,bigboard2026!B:O,14,0)</f>
        <v>224</v>
      </c>
      <c r="B18" s="3" t="s">
        <v>196</v>
      </c>
      <c r="C18" s="3" t="s">
        <v>12</v>
      </c>
      <c r="D18" s="3" t="s">
        <v>6</v>
      </c>
      <c r="E18" s="3" t="str">
        <f>VLOOKUP(B18,Tabla1[[NOMBRE]:[RONDA_ESTIMADA]],4,0)</f>
        <v>R6</v>
      </c>
      <c r="F18" s="6">
        <v>96</v>
      </c>
      <c r="G18" s="6">
        <v>361</v>
      </c>
      <c r="H18" s="6">
        <v>10</v>
      </c>
      <c r="I18" s="8">
        <f>G18/F18</f>
        <v>3.7604166666666665</v>
      </c>
      <c r="J18" s="4">
        <f>VLOOKUP(B18,bigboard2026!B:F,5,0)</f>
        <v>1.88</v>
      </c>
      <c r="K18" s="4">
        <f>VLOOKUP(B18,bigboard2026!B:G,6,0)</f>
        <v>105</v>
      </c>
      <c r="L18" s="4">
        <f>2026-VLOOKUP(B18,bigboard2026!B:H,7,0)</f>
        <v>22</v>
      </c>
    </row>
    <row r="19" spans="1:12" x14ac:dyDescent="0.25">
      <c r="A19" s="3">
        <f>VLOOKUP(B19,bigboard2026!B:O,14,0)</f>
        <v>241</v>
      </c>
      <c r="B19" s="3" t="s">
        <v>107</v>
      </c>
      <c r="C19" s="3" t="s">
        <v>12</v>
      </c>
      <c r="D19" s="3" t="s">
        <v>108</v>
      </c>
      <c r="E19" s="3" t="str">
        <f>VLOOKUP(B19,Tabla1[[NOMBRE]:[RONDA_ESTIMADA]],4,0)</f>
        <v>R7</v>
      </c>
      <c r="F19" s="6">
        <v>121</v>
      </c>
      <c r="G19" s="6">
        <v>857</v>
      </c>
      <c r="H19" s="6">
        <v>10</v>
      </c>
      <c r="I19" s="8">
        <f>G19/F19</f>
        <v>7.0826446280991737</v>
      </c>
      <c r="J19" s="4">
        <f>VLOOKUP(B19,bigboard2026!B:F,5,0)</f>
        <v>1.8</v>
      </c>
      <c r="K19" s="4">
        <f>VLOOKUP(B19,bigboard2026!B:G,6,0)</f>
        <v>95</v>
      </c>
      <c r="L19" s="4">
        <f>2026-VLOOKUP(B19,bigboard2026!B:H,7,0)</f>
        <v>22</v>
      </c>
    </row>
    <row r="20" spans="1:12" x14ac:dyDescent="0.25">
      <c r="A20" s="3">
        <f>VLOOKUP(B20,bigboard2026!B:O,14,0)</f>
        <v>248</v>
      </c>
      <c r="B20" s="3" t="s">
        <v>194</v>
      </c>
      <c r="C20" s="3" t="s">
        <v>12</v>
      </c>
      <c r="D20" s="3" t="s">
        <v>195</v>
      </c>
      <c r="E20" s="3" t="str">
        <f>VLOOKUP(B20,Tabla1[[NOMBRE]:[RONDA_ESTIMADA]],4,0)</f>
        <v>R7</v>
      </c>
      <c r="F20" s="6">
        <v>60</v>
      </c>
      <c r="G20" s="6">
        <v>278</v>
      </c>
      <c r="H20" s="6">
        <v>2</v>
      </c>
      <c r="I20" s="8">
        <f>G20/F20</f>
        <v>4.6333333333333337</v>
      </c>
      <c r="J20" s="4">
        <f>VLOOKUP(B20,bigboard2026!B:F,5,0)</f>
        <v>1.73</v>
      </c>
      <c r="K20" s="4">
        <f>VLOOKUP(B20,bigboard2026!B:G,6,0)</f>
        <v>79</v>
      </c>
      <c r="L20" s="4">
        <f>2026-VLOOKUP(B20,bigboard2026!B:H,7,0)</f>
        <v>22</v>
      </c>
    </row>
    <row r="21" spans="1:12" x14ac:dyDescent="0.25">
      <c r="A21" s="3">
        <f>VLOOKUP(B21,bigboard2026!B:O,14,0)</f>
        <v>273</v>
      </c>
      <c r="B21" s="3" t="s">
        <v>190</v>
      </c>
      <c r="C21" s="3" t="s">
        <v>12</v>
      </c>
      <c r="D21" s="3" t="s">
        <v>50</v>
      </c>
      <c r="E21" s="3" t="str">
        <f>VLOOKUP(B21,Tabla1[[NOMBRE]:[RONDA_ESTIMADA]],4,0)</f>
        <v>R7</v>
      </c>
      <c r="F21" s="6">
        <v>230</v>
      </c>
      <c r="G21" s="6">
        <v>1120</v>
      </c>
      <c r="H21" s="6">
        <v>7</v>
      </c>
      <c r="I21" s="8">
        <f>G21/F21</f>
        <v>4.8695652173913047</v>
      </c>
      <c r="J21" s="4">
        <f>VLOOKUP(B21,bigboard2026!B:F,5,0)</f>
        <v>1.83</v>
      </c>
      <c r="K21" s="4">
        <f>VLOOKUP(B21,bigboard2026!B:G,6,0)</f>
        <v>94</v>
      </c>
      <c r="L21" s="4">
        <f>2026-VLOOKUP(B21,bigboard2026!B:H,7,0)</f>
        <v>24</v>
      </c>
    </row>
    <row r="22" spans="1:12" x14ac:dyDescent="0.25">
      <c r="A22" s="3">
        <f>VLOOKUP(B22,bigboard2026!B:O,14,0)</f>
        <v>276</v>
      </c>
      <c r="B22" s="3" t="s">
        <v>197</v>
      </c>
      <c r="C22" s="3" t="s">
        <v>12</v>
      </c>
      <c r="D22" s="3" t="s">
        <v>31</v>
      </c>
      <c r="E22" s="3" t="str">
        <f>VLOOKUP(B22,Tabla1[[NOMBRE]:[RONDA_ESTIMADA]],4,0)</f>
        <v>R7</v>
      </c>
      <c r="F22" s="6">
        <v>130</v>
      </c>
      <c r="G22" s="6">
        <v>504</v>
      </c>
      <c r="H22" s="6">
        <v>3</v>
      </c>
      <c r="I22" s="8">
        <f>G22/F22</f>
        <v>3.8769230769230769</v>
      </c>
      <c r="J22" s="4">
        <f>VLOOKUP(B22,bigboard2026!B:F,5,0)</f>
        <v>1.78</v>
      </c>
      <c r="K22" s="4">
        <f>VLOOKUP(B22,bigboard2026!B:G,6,0)</f>
        <v>100</v>
      </c>
      <c r="L22" s="4">
        <f>2026-VLOOKUP(B22,bigboard2026!B:H,7,0)</f>
        <v>22</v>
      </c>
    </row>
    <row r="23" spans="1:12" x14ac:dyDescent="0.25">
      <c r="A23" s="3">
        <f>VLOOKUP(B23,bigboard2026!B:O,14,0)</f>
        <v>279</v>
      </c>
      <c r="B23" s="3" t="s">
        <v>188</v>
      </c>
      <c r="C23" s="3" t="s">
        <v>12</v>
      </c>
      <c r="D23" s="3" t="s">
        <v>189</v>
      </c>
      <c r="E23" s="3" t="str">
        <f>VLOOKUP(B23,Tabla1[[NOMBRE]:[RONDA_ESTIMADA]],4,0)</f>
        <v>R7</v>
      </c>
      <c r="F23" s="6">
        <v>96</v>
      </c>
      <c r="G23" s="6">
        <v>470</v>
      </c>
      <c r="H23" s="6">
        <v>3</v>
      </c>
      <c r="I23" s="8">
        <f>G23/F23</f>
        <v>4.895833333333333</v>
      </c>
      <c r="J23" s="4">
        <f>VLOOKUP(B23,bigboard2026!B:F,5,0)</f>
        <v>1.83</v>
      </c>
      <c r="K23" s="4">
        <f>VLOOKUP(B23,bigboard2026!B:G,6,0)</f>
        <v>98</v>
      </c>
      <c r="L23" s="4">
        <f>2026-VLOOKUP(B23,bigboard2026!B:H,7,0)</f>
        <v>26</v>
      </c>
    </row>
    <row r="24" spans="1:12" x14ac:dyDescent="0.25">
      <c r="A24" s="3">
        <f>VLOOKUP(B24,bigboard2026!B:O,14,0)</f>
        <v>0</v>
      </c>
      <c r="B24" s="3" t="s">
        <v>119</v>
      </c>
      <c r="C24" s="3" t="s">
        <v>12</v>
      </c>
      <c r="D24" s="3" t="s">
        <v>120</v>
      </c>
      <c r="E24" s="3" t="str">
        <f>VLOOKUP(B24,Tabla1[[NOMBRE]:[RONDA_ESTIMADA]],4,0)</f>
        <v>UDFA</v>
      </c>
      <c r="F24" s="6">
        <v>122</v>
      </c>
      <c r="G24" s="6">
        <v>507</v>
      </c>
      <c r="H24" s="6">
        <v>7</v>
      </c>
      <c r="I24" s="8">
        <f>G24/F24</f>
        <v>4.1557377049180326</v>
      </c>
      <c r="J24" s="4">
        <f>VLOOKUP(B24,bigboard2026!B:F,5,0)</f>
        <v>1.91</v>
      </c>
      <c r="K24" s="4">
        <f>VLOOKUP(B24,bigboard2026!B:G,6,0)</f>
        <v>113</v>
      </c>
      <c r="L24" s="4">
        <f>2026-VLOOKUP(B24,bigboard2026!B:H,7,0)</f>
        <v>22</v>
      </c>
    </row>
    <row r="25" spans="1:12" x14ac:dyDescent="0.25">
      <c r="A25" s="3">
        <f>VLOOKUP(B25,bigboard2026!B:O,14,0)</f>
        <v>0</v>
      </c>
      <c r="B25" s="3" t="s">
        <v>198</v>
      </c>
      <c r="C25" s="3" t="s">
        <v>12</v>
      </c>
      <c r="D25" s="3" t="s">
        <v>60</v>
      </c>
      <c r="E25" s="3" t="str">
        <f>VLOOKUP(B25,Tabla1[[NOMBRE]:[RONDA_ESTIMADA]],4,0)</f>
        <v>UDFA</v>
      </c>
      <c r="F25" s="6">
        <v>129</v>
      </c>
      <c r="G25" s="6">
        <v>829</v>
      </c>
      <c r="H25" s="6">
        <v>6</v>
      </c>
      <c r="I25" s="8">
        <f>G25/F25</f>
        <v>6.4263565891472867</v>
      </c>
      <c r="J25" s="4">
        <f>VLOOKUP(B25,bigboard2026!B:F,5,0)</f>
        <v>1.73</v>
      </c>
      <c r="K25" s="4">
        <f>VLOOKUP(B25,bigboard2026!B:G,6,0)</f>
        <v>92</v>
      </c>
      <c r="L25" s="4">
        <f>2026-VLOOKUP(B25,bigboard2026!B:H,7,0)</f>
        <v>25</v>
      </c>
    </row>
    <row r="26" spans="1:12" x14ac:dyDescent="0.25">
      <c r="A26" s="3">
        <f>VLOOKUP(B26,bigboard2026!B:O,14,0)</f>
        <v>0</v>
      </c>
      <c r="B26" s="3" t="s">
        <v>184</v>
      </c>
      <c r="C26" s="3" t="s">
        <v>12</v>
      </c>
      <c r="D26" s="3" t="s">
        <v>22</v>
      </c>
      <c r="E26" s="3" t="str">
        <f>VLOOKUP(B26,Tabla1[[NOMBRE]:[RONDA_ESTIMADA]],4,0)</f>
        <v>UDFA</v>
      </c>
      <c r="F26" s="6">
        <v>168</v>
      </c>
      <c r="G26" s="6">
        <v>814</v>
      </c>
      <c r="H26" s="6">
        <v>10</v>
      </c>
      <c r="I26" s="8">
        <f>G26/F26</f>
        <v>4.8452380952380949</v>
      </c>
      <c r="J26" s="4">
        <f>VLOOKUP(B26,bigboard2026!B:F,5,0)</f>
        <v>1.88</v>
      </c>
      <c r="K26" s="4">
        <f>VLOOKUP(B26,bigboard2026!B:G,6,0)</f>
        <v>104</v>
      </c>
      <c r="L26" s="4">
        <f>2026-VLOOKUP(B26,bigboard2026!B:H,7,0)</f>
        <v>22</v>
      </c>
    </row>
  </sheetData>
  <sortState xmlns:xlrd2="http://schemas.microsoft.com/office/spreadsheetml/2017/richdata2" ref="A2:L26">
    <sortCondition ref="E2:E26"/>
    <sortCondition ref="A2:A2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AC864-47B3-48C8-B481-DBA6F21E6148}">
  <dimension ref="A1:L49"/>
  <sheetViews>
    <sheetView workbookViewId="0">
      <selection activeCell="D3" sqref="D3"/>
    </sheetView>
  </sheetViews>
  <sheetFormatPr baseColWidth="10" defaultRowHeight="15" x14ac:dyDescent="0.25"/>
  <cols>
    <col min="1" max="1" width="7.42578125" style="5" bestFit="1" customWidth="1"/>
    <col min="2" max="2" width="24" style="5" bestFit="1" customWidth="1"/>
    <col min="3" max="3" width="12.7109375" style="5" bestFit="1" customWidth="1"/>
    <col min="4" max="4" width="19.140625" style="5" bestFit="1" customWidth="1"/>
    <col min="5" max="5" width="22.28515625" style="5" bestFit="1" customWidth="1"/>
    <col min="6" max="9" width="10.140625" style="5" customWidth="1"/>
    <col min="10" max="12" width="6.5703125" style="5" customWidth="1"/>
  </cols>
  <sheetData>
    <row r="1" spans="1:12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145</v>
      </c>
      <c r="G1" s="2" t="s">
        <v>141</v>
      </c>
      <c r="H1" s="2" t="s">
        <v>143</v>
      </c>
      <c r="I1" s="2" t="s">
        <v>451</v>
      </c>
      <c r="J1" s="2" t="s">
        <v>453</v>
      </c>
      <c r="K1" s="2" t="s">
        <v>454</v>
      </c>
      <c r="L1" s="2" t="s">
        <v>458</v>
      </c>
    </row>
    <row r="2" spans="1:12" x14ac:dyDescent="0.25">
      <c r="A2" s="3">
        <f>VLOOKUP(B2,bigboard2026!B:O,14,0)</f>
        <v>9</v>
      </c>
      <c r="B2" s="3" t="s">
        <v>18</v>
      </c>
      <c r="C2" s="3" t="s">
        <v>19</v>
      </c>
      <c r="D2" s="3" t="s">
        <v>6</v>
      </c>
      <c r="E2" s="3" t="str">
        <f>VLOOKUP(B2,Tabla1[[NOMBRE]:[RONDA_ESTIMADA]],4,0)</f>
        <v>R1</v>
      </c>
      <c r="F2" s="6">
        <v>51</v>
      </c>
      <c r="G2" s="6">
        <v>875</v>
      </c>
      <c r="H2" s="6">
        <v>9</v>
      </c>
      <c r="I2" s="8">
        <f>G2/F2</f>
        <v>17.156862745098039</v>
      </c>
      <c r="J2" s="4">
        <f>VLOOKUP($B2,bigboard2026!B:F,5,0)</f>
        <v>1.91</v>
      </c>
      <c r="K2" s="4">
        <f>VLOOKUP($B2,bigboard2026!B:G,6,0)</f>
        <v>88</v>
      </c>
      <c r="L2" s="4">
        <f>2026-VLOOKUP($B2,bigboard2026!B:H,7,0)</f>
        <v>21</v>
      </c>
    </row>
    <row r="3" spans="1:12" x14ac:dyDescent="0.25">
      <c r="A3" s="3">
        <f>VLOOKUP(B3,bigboard2026!B:O,14,0)</f>
        <v>12</v>
      </c>
      <c r="B3" s="3" t="s">
        <v>23</v>
      </c>
      <c r="C3" s="3" t="s">
        <v>19</v>
      </c>
      <c r="D3" s="3" t="s">
        <v>24</v>
      </c>
      <c r="E3" s="3" t="str">
        <f>VLOOKUP(B3,Tabla1[[NOMBRE]:[RONDA_ESTIMADA]],4,0)</f>
        <v>R1</v>
      </c>
      <c r="F3" s="6">
        <v>79</v>
      </c>
      <c r="G3" s="6">
        <v>1156</v>
      </c>
      <c r="H3" s="6">
        <v>11</v>
      </c>
      <c r="I3" s="8">
        <f>G3/F3</f>
        <v>14.632911392405063</v>
      </c>
      <c r="J3" s="4">
        <f>VLOOKUP($B3,bigboard2026!B:F,5,0)</f>
        <v>1.8</v>
      </c>
      <c r="K3" s="4">
        <f>VLOOKUP($B3,bigboard2026!B:G,6,0)</f>
        <v>88</v>
      </c>
      <c r="L3" s="4">
        <f>2026-VLOOKUP($B3,bigboard2026!B:H,7,0)</f>
        <v>22</v>
      </c>
    </row>
    <row r="4" spans="1:12" x14ac:dyDescent="0.25">
      <c r="A4" s="3">
        <f>VLOOKUP(B4,bigboard2026!B:O,14,0)</f>
        <v>17</v>
      </c>
      <c r="B4" s="3" t="s">
        <v>25</v>
      </c>
      <c r="C4" s="3" t="s">
        <v>19</v>
      </c>
      <c r="D4" s="3" t="s">
        <v>26</v>
      </c>
      <c r="E4" s="3" t="str">
        <f>VLOOKUP(B4,Tabla1[[NOMBRE]:[RONDA_ESTIMADA]],4,0)</f>
        <v>R1</v>
      </c>
      <c r="F4" s="6">
        <v>61</v>
      </c>
      <c r="G4" s="6">
        <v>711</v>
      </c>
      <c r="H4" s="6">
        <v>8</v>
      </c>
      <c r="I4" s="8">
        <f>G4/F4</f>
        <v>11.655737704918034</v>
      </c>
      <c r="J4" s="4">
        <f>VLOOKUP($B4,bigboard2026!B:F,5,0)</f>
        <v>1.88</v>
      </c>
      <c r="K4" s="4">
        <f>VLOOKUP($B4,bigboard2026!B:G,6,0)</f>
        <v>90</v>
      </c>
      <c r="L4" s="4">
        <f>2026-VLOOKUP($B4,bigboard2026!B:H,7,0)</f>
        <v>22</v>
      </c>
    </row>
    <row r="5" spans="1:12" x14ac:dyDescent="0.25">
      <c r="A5" s="3">
        <f>VLOOKUP(B5,bigboard2026!B:O,14,0)</f>
        <v>25</v>
      </c>
      <c r="B5" s="3" t="s">
        <v>118</v>
      </c>
      <c r="C5" s="3" t="s">
        <v>19</v>
      </c>
      <c r="D5" s="3" t="s">
        <v>50</v>
      </c>
      <c r="E5" s="3" t="str">
        <f>VLOOKUP(B5,Tabla1[[NOMBRE]:[RONDA_ESTIMADA]],4,0)</f>
        <v>R1</v>
      </c>
      <c r="F5" s="6">
        <v>69</v>
      </c>
      <c r="G5" s="6">
        <v>937</v>
      </c>
      <c r="H5" s="6">
        <v>13</v>
      </c>
      <c r="I5" s="8">
        <f>G5/F5</f>
        <v>13.579710144927537</v>
      </c>
      <c r="J5" s="4">
        <f>VLOOKUP($B5,bigboard2026!B:F,5,0)</f>
        <v>1.83</v>
      </c>
      <c r="K5" s="4">
        <f>VLOOKUP($B5,bigboard2026!B:G,6,0)</f>
        <v>91</v>
      </c>
      <c r="L5" s="4">
        <f>2026-VLOOKUP($B5,bigboard2026!B:H,7,0)</f>
        <v>23</v>
      </c>
    </row>
    <row r="6" spans="1:12" x14ac:dyDescent="0.25">
      <c r="A6" s="3">
        <f>VLOOKUP(B6,bigboard2026!B:O,14,0)</f>
        <v>31</v>
      </c>
      <c r="B6" s="3" t="s">
        <v>39</v>
      </c>
      <c r="C6" s="3" t="s">
        <v>19</v>
      </c>
      <c r="D6" s="3" t="s">
        <v>40</v>
      </c>
      <c r="E6" s="3" t="str">
        <f>VLOOKUP(B6,Tabla1[[NOMBRE]:[RONDA_ESTIMADA]],4,0)</f>
        <v>R1</v>
      </c>
      <c r="F6" s="6">
        <v>62</v>
      </c>
      <c r="G6" s="6">
        <v>881</v>
      </c>
      <c r="H6" s="6">
        <v>11</v>
      </c>
      <c r="I6" s="8">
        <f>G6/F6</f>
        <v>14.209677419354838</v>
      </c>
      <c r="J6" s="4">
        <f>VLOOKUP($B6,bigboard2026!B:F,5,0)</f>
        <v>1.93</v>
      </c>
      <c r="K6" s="4">
        <f>VLOOKUP($B6,bigboard2026!B:G,6,0)</f>
        <v>94</v>
      </c>
      <c r="L6" s="4">
        <f>2026-VLOOKUP($B6,bigboard2026!B:H,7,0)</f>
        <v>23</v>
      </c>
    </row>
    <row r="7" spans="1:12" x14ac:dyDescent="0.25">
      <c r="A7" s="3">
        <f>VLOOKUP(B7,bigboard2026!B:O,14,0)</f>
        <v>36</v>
      </c>
      <c r="B7" s="3" t="s">
        <v>41</v>
      </c>
      <c r="C7" s="3" t="s">
        <v>19</v>
      </c>
      <c r="D7" s="3" t="s">
        <v>42</v>
      </c>
      <c r="E7" s="3" t="str">
        <f>VLOOKUP(B7,Tabla1[[NOMBRE]:[RONDA_ESTIMADA]],4,0)</f>
        <v>R1</v>
      </c>
      <c r="F7" s="6">
        <v>61</v>
      </c>
      <c r="G7" s="6">
        <v>919</v>
      </c>
      <c r="H7" s="6">
        <v>9</v>
      </c>
      <c r="I7" s="8">
        <f>G7/F7</f>
        <v>15.065573770491802</v>
      </c>
      <c r="J7" s="4">
        <f>VLOOKUP($B7,bigboard2026!B:F,5,0)</f>
        <v>1.8</v>
      </c>
      <c r="K7" s="4">
        <f>VLOOKUP($B7,bigboard2026!B:G,6,0)</f>
        <v>86</v>
      </c>
      <c r="L7" s="4">
        <f>2026-VLOOKUP($B7,bigboard2026!B:H,7,0)</f>
        <v>22</v>
      </c>
    </row>
    <row r="8" spans="1:12" x14ac:dyDescent="0.25">
      <c r="A8" s="3">
        <f>VLOOKUP(B8,bigboard2026!B:O,14,0)</f>
        <v>45</v>
      </c>
      <c r="B8" s="3" t="s">
        <v>96</v>
      </c>
      <c r="C8" s="3" t="s">
        <v>19</v>
      </c>
      <c r="D8" s="3" t="s">
        <v>97</v>
      </c>
      <c r="E8" s="3" t="str">
        <f>VLOOKUP(B8,Tabla1[[NOMBRE]:[RONDA_ESTIMADA]],4,0)</f>
        <v>R2</v>
      </c>
      <c r="F8" s="6">
        <v>72</v>
      </c>
      <c r="G8" s="6">
        <v>917</v>
      </c>
      <c r="H8" s="6">
        <v>6</v>
      </c>
      <c r="I8" s="8">
        <f>G8/F8</f>
        <v>12.736111111111111</v>
      </c>
      <c r="J8" s="4">
        <f>VLOOKUP($B8,bigboard2026!B:F,5,0)</f>
        <v>1.88</v>
      </c>
      <c r="K8" s="4">
        <f>VLOOKUP($B8,bigboard2026!B:G,6,0)</f>
        <v>99</v>
      </c>
      <c r="L8" s="4">
        <f>2026-VLOOKUP($B8,bigboard2026!B:H,7,0)</f>
        <v>22</v>
      </c>
    </row>
    <row r="9" spans="1:12" x14ac:dyDescent="0.25">
      <c r="A9" s="3">
        <f>VLOOKUP(B9,bigboard2026!B:O,14,0)</f>
        <v>49</v>
      </c>
      <c r="B9" s="3" t="s">
        <v>203</v>
      </c>
      <c r="C9" s="3" t="s">
        <v>19</v>
      </c>
      <c r="D9" s="3" t="s">
        <v>31</v>
      </c>
      <c r="E9" s="3" t="str">
        <f>VLOOKUP(B9,Tabla1[[NOMBRE]:[RONDA_ESTIMADA]],4,0)</f>
        <v>R2</v>
      </c>
      <c r="F9" s="6">
        <v>64</v>
      </c>
      <c r="G9" s="6">
        <v>862</v>
      </c>
      <c r="H9" s="6">
        <v>7</v>
      </c>
      <c r="I9" s="8">
        <f>G9/F9</f>
        <v>13.46875</v>
      </c>
      <c r="J9" s="4">
        <f>VLOOKUP($B9,bigboard2026!B:F,5,0)</f>
        <v>1.85</v>
      </c>
      <c r="K9" s="4">
        <f>VLOOKUP($B9,bigboard2026!B:G,6,0)</f>
        <v>92</v>
      </c>
      <c r="L9" s="4">
        <f>2026-VLOOKUP($B9,bigboard2026!B:H,7,0)</f>
        <v>23</v>
      </c>
    </row>
    <row r="10" spans="1:12" x14ac:dyDescent="0.25">
      <c r="A10" s="3">
        <f>VLOOKUP(B10,bigboard2026!B:O,14,0)</f>
        <v>57</v>
      </c>
      <c r="B10" s="3" t="s">
        <v>47</v>
      </c>
      <c r="C10" s="3" t="s">
        <v>19</v>
      </c>
      <c r="D10" s="3" t="s">
        <v>29</v>
      </c>
      <c r="E10" s="3" t="str">
        <f>VLOOKUP(B10,Tabla1[[NOMBRE]:[RONDA_ESTIMADA]],4,0)</f>
        <v>R2</v>
      </c>
      <c r="F10" s="6">
        <v>62</v>
      </c>
      <c r="G10" s="6">
        <v>1017</v>
      </c>
      <c r="H10" s="6">
        <v>9</v>
      </c>
      <c r="I10" s="8">
        <f>G10/F10</f>
        <v>16.403225806451612</v>
      </c>
      <c r="J10" s="4">
        <f>VLOOKUP($B10,bigboard2026!B:F,5,0)</f>
        <v>1.96</v>
      </c>
      <c r="K10" s="4">
        <f>VLOOKUP($B10,bigboard2026!B:G,6,0)</f>
        <v>90</v>
      </c>
      <c r="L10" s="4">
        <f>2026-VLOOKUP($B10,bigboard2026!B:H,7,0)</f>
        <v>23</v>
      </c>
    </row>
    <row r="11" spans="1:12" x14ac:dyDescent="0.25">
      <c r="A11" s="3">
        <f>VLOOKUP(B11,bigboard2026!B:O,14,0)</f>
        <v>59</v>
      </c>
      <c r="B11" s="3" t="s">
        <v>151</v>
      </c>
      <c r="C11" s="3" t="s">
        <v>19</v>
      </c>
      <c r="D11" s="3" t="s">
        <v>154</v>
      </c>
      <c r="E11" s="3" t="str">
        <f>VLOOKUP(B11,Tabla1[[NOMBRE]:[RONDA_ESTIMADA]],4,0)</f>
        <v>R2</v>
      </c>
      <c r="F11" s="6">
        <v>101</v>
      </c>
      <c r="G11" s="6">
        <v>1278</v>
      </c>
      <c r="H11" s="6">
        <v>13</v>
      </c>
      <c r="I11" s="8">
        <f>G11/F11</f>
        <v>12.653465346534654</v>
      </c>
      <c r="J11" s="4">
        <f>VLOOKUP($B11,bigboard2026!B:F,5,0)</f>
        <v>1.83</v>
      </c>
      <c r="K11" s="4">
        <f>VLOOKUP($B11,bigboard2026!B:G,6,0)</f>
        <v>83</v>
      </c>
      <c r="L11" s="4">
        <f>2026-VLOOKUP($B11,bigboard2026!B:H,7,0)</f>
        <v>24</v>
      </c>
    </row>
    <row r="12" spans="1:12" x14ac:dyDescent="0.25">
      <c r="A12" s="3">
        <f>VLOOKUP(B12,bigboard2026!B:O,14,0)</f>
        <v>62</v>
      </c>
      <c r="B12" s="3" t="s">
        <v>113</v>
      </c>
      <c r="C12" s="3" t="s">
        <v>19</v>
      </c>
      <c r="D12" s="3" t="s">
        <v>104</v>
      </c>
      <c r="E12" s="3" t="str">
        <f>VLOOKUP(B12,Tabla1[[NOMBRE]:[RONDA_ESTIMADA]],4,0)</f>
        <v>R2</v>
      </c>
      <c r="F12" s="6">
        <v>51</v>
      </c>
      <c r="G12" s="6">
        <v>1079</v>
      </c>
      <c r="H12" s="6">
        <v>8</v>
      </c>
      <c r="I12" s="8">
        <f>G12/F12</f>
        <v>21.156862745098039</v>
      </c>
      <c r="J12" s="4">
        <f>VLOOKUP($B12,bigboard2026!B:F,5,0)</f>
        <v>1.91</v>
      </c>
      <c r="K12" s="4">
        <f>VLOOKUP($B12,bigboard2026!B:G,6,0)</f>
        <v>94</v>
      </c>
      <c r="L12" s="4">
        <f>2026-VLOOKUP($B12,bigboard2026!B:H,7,0)</f>
        <v>24</v>
      </c>
    </row>
    <row r="13" spans="1:12" x14ac:dyDescent="0.25">
      <c r="A13" s="3">
        <f>VLOOKUP(B13,bigboard2026!B:O,14,0)</f>
        <v>67</v>
      </c>
      <c r="B13" s="3" t="s">
        <v>46</v>
      </c>
      <c r="C13" s="3" t="s">
        <v>19</v>
      </c>
      <c r="D13" s="3" t="s">
        <v>22</v>
      </c>
      <c r="E13" s="3" t="str">
        <f>VLOOKUP(B13,Tabla1[[NOMBRE]:[RONDA_ESTIMADA]],4,0)</f>
        <v>R2</v>
      </c>
      <c r="F13" s="6">
        <v>55</v>
      </c>
      <c r="G13" s="6">
        <v>604</v>
      </c>
      <c r="H13" s="6">
        <v>4</v>
      </c>
      <c r="I13" s="8">
        <f>G13/F13</f>
        <v>10.981818181818182</v>
      </c>
      <c r="J13" s="4">
        <f>VLOOKUP($B13,bigboard2026!B:F,5,0)</f>
        <v>1.8</v>
      </c>
      <c r="K13" s="4">
        <f>VLOOKUP($B13,bigboard2026!B:G,6,0)</f>
        <v>86</v>
      </c>
      <c r="L13" s="4">
        <f>2026-VLOOKUP($B13,bigboard2026!B:H,7,0)</f>
        <v>22</v>
      </c>
    </row>
    <row r="14" spans="1:12" x14ac:dyDescent="0.25">
      <c r="A14" s="3">
        <f>VLOOKUP(B14,bigboard2026!B:O,14,0)</f>
        <v>68</v>
      </c>
      <c r="B14" s="3" t="s">
        <v>49</v>
      </c>
      <c r="C14" s="3" t="s">
        <v>19</v>
      </c>
      <c r="D14" s="3" t="s">
        <v>50</v>
      </c>
      <c r="E14" s="3" t="str">
        <f>VLOOKUP(B14,Tabla1[[NOMBRE]:[RONDA_ESTIMADA]],4,0)</f>
        <v>R2</v>
      </c>
      <c r="F14" s="6">
        <v>65</v>
      </c>
      <c r="G14" s="6">
        <v>830</v>
      </c>
      <c r="H14" s="6">
        <v>15</v>
      </c>
      <c r="I14" s="8">
        <f>G14/F14</f>
        <v>12.76923076923077</v>
      </c>
      <c r="J14" s="4">
        <f>VLOOKUP($B14,bigboard2026!B:F,5,0)</f>
        <v>1.88</v>
      </c>
      <c r="K14" s="4">
        <f>VLOOKUP($B14,bigboard2026!B:G,6,0)</f>
        <v>94</v>
      </c>
      <c r="L14" s="4">
        <f>2026-VLOOKUP($B14,bigboard2026!B:H,7,0)</f>
        <v>23</v>
      </c>
    </row>
    <row r="15" spans="1:12" x14ac:dyDescent="0.25">
      <c r="A15" s="3">
        <f>VLOOKUP(B15,bigboard2026!B:O,14,0)</f>
        <v>75</v>
      </c>
      <c r="B15" s="3" t="s">
        <v>72</v>
      </c>
      <c r="C15" s="3" t="s">
        <v>19</v>
      </c>
      <c r="D15" s="3" t="s">
        <v>37</v>
      </c>
      <c r="E15" s="3" t="str">
        <f>VLOOKUP(B15,Tabla1[[NOMBRE]:[RONDA_ESTIMADA]],4,0)</f>
        <v>R2</v>
      </c>
      <c r="F15" s="6">
        <v>81</v>
      </c>
      <c r="G15" s="6">
        <v>811</v>
      </c>
      <c r="H15" s="6">
        <v>6</v>
      </c>
      <c r="I15" s="8">
        <f>G15/F15</f>
        <v>10.012345679012345</v>
      </c>
      <c r="J15" s="4">
        <f>VLOOKUP($B15,bigboard2026!B:F,5,0)</f>
        <v>1.78</v>
      </c>
      <c r="K15" s="4">
        <f>VLOOKUP($B15,bigboard2026!B:G,6,0)</f>
        <v>81</v>
      </c>
      <c r="L15" s="4">
        <f>2026-VLOOKUP($B15,bigboard2026!B:H,7,0)</f>
        <v>22</v>
      </c>
    </row>
    <row r="16" spans="1:12" x14ac:dyDescent="0.25">
      <c r="A16" s="3">
        <f>VLOOKUP(B16,bigboard2026!B:O,14,0)</f>
        <v>79</v>
      </c>
      <c r="B16" s="3" t="s">
        <v>204</v>
      </c>
      <c r="C16" s="3" t="s">
        <v>19</v>
      </c>
      <c r="D16" s="3" t="s">
        <v>67</v>
      </c>
      <c r="E16" s="3" t="str">
        <f>VLOOKUP(B16,Tabla1[[NOMBRE]:[RONDA_ESTIMADA]],4,0)</f>
        <v>R2</v>
      </c>
      <c r="F16" s="6">
        <v>57</v>
      </c>
      <c r="G16" s="6">
        <v>620</v>
      </c>
      <c r="H16" s="6">
        <v>4</v>
      </c>
      <c r="I16" s="8">
        <f>G16/F16</f>
        <v>10.87719298245614</v>
      </c>
      <c r="J16" s="4">
        <f>VLOOKUP($B16,bigboard2026!B:F,5,0)</f>
        <v>1.75</v>
      </c>
      <c r="K16" s="4">
        <f>VLOOKUP($B16,bigboard2026!B:G,6,0)</f>
        <v>85</v>
      </c>
      <c r="L16" s="4">
        <f>2026-VLOOKUP($B16,bigboard2026!B:H,7,0)</f>
        <v>23</v>
      </c>
    </row>
    <row r="17" spans="1:12" x14ac:dyDescent="0.25">
      <c r="A17" s="3">
        <f>VLOOKUP(B17,bigboard2026!B:O,14,0)</f>
        <v>95</v>
      </c>
      <c r="B17" s="3" t="s">
        <v>133</v>
      </c>
      <c r="C17" s="3" t="s">
        <v>19</v>
      </c>
      <c r="D17" s="3" t="s">
        <v>134</v>
      </c>
      <c r="E17" s="3" t="str">
        <f>VLOOKUP(B17,Tabla1[[NOMBRE]:[RONDA_ESTIMADA]],4,0)</f>
        <v>R3</v>
      </c>
      <c r="F17" s="6">
        <v>71</v>
      </c>
      <c r="G17" s="6">
        <v>1004</v>
      </c>
      <c r="H17" s="6">
        <v>6</v>
      </c>
      <c r="I17" s="8">
        <f>G17/F17</f>
        <v>14.140845070422536</v>
      </c>
      <c r="J17" s="4">
        <f>VLOOKUP($B17,bigboard2026!B:F,5,0)</f>
        <v>1.91</v>
      </c>
      <c r="K17" s="4">
        <f>VLOOKUP($B17,bigboard2026!B:G,6,0)</f>
        <v>83</v>
      </c>
      <c r="L17" s="4">
        <f>2026-VLOOKUP($B17,bigboard2026!B:H,7,0)</f>
        <v>22</v>
      </c>
    </row>
    <row r="18" spans="1:12" x14ac:dyDescent="0.25">
      <c r="A18" s="3">
        <f>VLOOKUP(B18,bigboard2026!B:O,14,0)</f>
        <v>98</v>
      </c>
      <c r="B18" s="3" t="s">
        <v>85</v>
      </c>
      <c r="C18" s="3" t="s">
        <v>19</v>
      </c>
      <c r="D18" s="3" t="s">
        <v>13</v>
      </c>
      <c r="E18" s="3" t="str">
        <f>VLOOKUP(B18,Tabla1[[NOMBRE]:[RONDA_ESTIMADA]],4,0)</f>
        <v>R3</v>
      </c>
      <c r="F18" s="6">
        <v>36</v>
      </c>
      <c r="G18" s="6">
        <v>630</v>
      </c>
      <c r="H18" s="6">
        <v>5</v>
      </c>
      <c r="I18" s="8">
        <f>G18/F18</f>
        <v>17.5</v>
      </c>
      <c r="J18" s="4">
        <f>VLOOKUP($B18,bigboard2026!B:F,5,0)</f>
        <v>1.93</v>
      </c>
      <c r="K18" s="4">
        <f>VLOOKUP($B18,bigboard2026!B:G,6,0)</f>
        <v>101</v>
      </c>
      <c r="L18" s="4">
        <f>2026-VLOOKUP($B18,bigboard2026!B:H,7,0)</f>
        <v>24</v>
      </c>
    </row>
    <row r="19" spans="1:12" x14ac:dyDescent="0.25">
      <c r="A19" s="3">
        <f>VLOOKUP(B19,bigboard2026!B:O,14,0)</f>
        <v>107</v>
      </c>
      <c r="B19" s="3" t="s">
        <v>70</v>
      </c>
      <c r="C19" s="3" t="s">
        <v>19</v>
      </c>
      <c r="D19" s="3" t="s">
        <v>71</v>
      </c>
      <c r="E19" s="3" t="str">
        <f>VLOOKUP(B19,Tabla1[[NOMBRE]:[RONDA_ESTIMADA]],4,0)</f>
        <v>R3</v>
      </c>
      <c r="F19" s="6">
        <v>57</v>
      </c>
      <c r="G19" s="6">
        <v>1054</v>
      </c>
      <c r="H19" s="6">
        <v>6</v>
      </c>
      <c r="I19" s="8">
        <f>G19/F19</f>
        <v>18.491228070175438</v>
      </c>
      <c r="J19" s="4">
        <f>VLOOKUP($B19,bigboard2026!B:F,5,0)</f>
        <v>1.75</v>
      </c>
      <c r="K19" s="4">
        <f>VLOOKUP($B19,bigboard2026!B:G,6,0)</f>
        <v>77</v>
      </c>
      <c r="L19" s="4">
        <f>2026-VLOOKUP($B19,bigboard2026!B:H,7,0)</f>
        <v>23</v>
      </c>
    </row>
    <row r="20" spans="1:12" x14ac:dyDescent="0.25">
      <c r="A20" s="3">
        <f>VLOOKUP(B20,bigboard2026!B:O,14,0)</f>
        <v>109</v>
      </c>
      <c r="B20" s="3" t="s">
        <v>227</v>
      </c>
      <c r="C20" s="3" t="s">
        <v>19</v>
      </c>
      <c r="D20" s="3" t="s">
        <v>10</v>
      </c>
      <c r="E20" s="3" t="str">
        <f>VLOOKUP(B20,Tabla1[[NOMBRE]:[RONDA_ESTIMADA]],4,0)</f>
        <v>R3</v>
      </c>
      <c r="F20" s="6">
        <v>50</v>
      </c>
      <c r="G20" s="6">
        <v>557</v>
      </c>
      <c r="H20" s="6">
        <v>7</v>
      </c>
      <c r="I20" s="8">
        <f>G20/F20</f>
        <v>11.14</v>
      </c>
      <c r="J20" s="4">
        <f>VLOOKUP($B20,bigboard2026!B:F,5,0)</f>
        <v>1.88</v>
      </c>
      <c r="K20" s="4">
        <f>VLOOKUP($B20,bigboard2026!B:G,6,0)</f>
        <v>92</v>
      </c>
      <c r="L20" s="4">
        <f>2026-VLOOKUP($B20,bigboard2026!B:H,7,0)</f>
        <v>24</v>
      </c>
    </row>
    <row r="21" spans="1:12" x14ac:dyDescent="0.25">
      <c r="A21" s="3">
        <f>VLOOKUP(B21,bigboard2026!B:O,14,0)</f>
        <v>116</v>
      </c>
      <c r="B21" s="3" t="s">
        <v>206</v>
      </c>
      <c r="C21" s="3" t="s">
        <v>19</v>
      </c>
      <c r="D21" s="3" t="s">
        <v>207</v>
      </c>
      <c r="E21" s="3" t="str">
        <f>VLOOKUP(B21,Tabla1[[NOMBRE]:[RONDA_ESTIMADA]],4,0)</f>
        <v>R3</v>
      </c>
      <c r="F21" s="6">
        <v>55</v>
      </c>
      <c r="G21" s="6">
        <v>811</v>
      </c>
      <c r="H21" s="6">
        <v>6</v>
      </c>
      <c r="I21" s="8">
        <f>G21/F21</f>
        <v>14.745454545454546</v>
      </c>
      <c r="J21" s="4">
        <f>VLOOKUP($B21,bigboard2026!B:F,5,0)</f>
        <v>1.88</v>
      </c>
      <c r="K21" s="4">
        <f>VLOOKUP($B21,bigboard2026!B:G,6,0)</f>
        <v>90</v>
      </c>
      <c r="L21" s="4">
        <f>2026-VLOOKUP($B21,bigboard2026!B:H,7,0)</f>
        <v>24</v>
      </c>
    </row>
    <row r="22" spans="1:12" x14ac:dyDescent="0.25">
      <c r="A22" s="3">
        <f>VLOOKUP(B22,bigboard2026!B:O,14,0)</f>
        <v>127</v>
      </c>
      <c r="B22" s="3" t="s">
        <v>74</v>
      </c>
      <c r="C22" s="3" t="s">
        <v>19</v>
      </c>
      <c r="D22" s="3" t="s">
        <v>45</v>
      </c>
      <c r="E22" s="3" t="str">
        <f>VLOOKUP(B22,Tabla1[[NOMBRE]:[RONDA_ESTIMADA]],4,0)</f>
        <v>R4</v>
      </c>
      <c r="F22" s="6">
        <v>57</v>
      </c>
      <c r="G22" s="6">
        <v>705</v>
      </c>
      <c r="H22" s="6">
        <v>6</v>
      </c>
      <c r="I22" s="8">
        <f>G22/F22</f>
        <v>12.368421052631579</v>
      </c>
      <c r="J22" s="4">
        <f>VLOOKUP($B22,bigboard2026!B:F,5,0)</f>
        <v>1.91</v>
      </c>
      <c r="K22" s="4">
        <f>VLOOKUP($B22,bigboard2026!B:G,6,0)</f>
        <v>86</v>
      </c>
      <c r="L22" s="4">
        <f>2026-VLOOKUP($B22,bigboard2026!B:H,7,0)</f>
        <v>22</v>
      </c>
    </row>
    <row r="23" spans="1:12" x14ac:dyDescent="0.25">
      <c r="A23" s="3">
        <f>VLOOKUP(B23,bigboard2026!B:O,14,0)</f>
        <v>137</v>
      </c>
      <c r="B23" s="3" t="s">
        <v>216</v>
      </c>
      <c r="C23" s="3" t="s">
        <v>19</v>
      </c>
      <c r="D23" s="3" t="s">
        <v>217</v>
      </c>
      <c r="E23" s="3" t="str">
        <f>VLOOKUP(B23,Tabla1[[NOMBRE]:[RONDA_ESTIMADA]],4,0)</f>
        <v>R4</v>
      </c>
      <c r="F23" s="6">
        <v>72</v>
      </c>
      <c r="G23" s="6">
        <v>1190</v>
      </c>
      <c r="H23" s="6">
        <v>10</v>
      </c>
      <c r="I23" s="8">
        <f>G23/F23</f>
        <v>16.527777777777779</v>
      </c>
      <c r="J23" s="4">
        <f>VLOOKUP($B23,bigboard2026!B:F,5,0)</f>
        <v>1.91</v>
      </c>
      <c r="K23" s="4">
        <f>VLOOKUP($B23,bigboard2026!B:G,6,0)</f>
        <v>92</v>
      </c>
      <c r="L23" s="4">
        <f>2026-VLOOKUP($B23,bigboard2026!B:H,7,0)</f>
        <v>24</v>
      </c>
    </row>
    <row r="24" spans="1:12" x14ac:dyDescent="0.25">
      <c r="A24" s="3">
        <f>VLOOKUP(B24,bigboard2026!B:O,14,0)</f>
        <v>141</v>
      </c>
      <c r="B24" s="3" t="s">
        <v>205</v>
      </c>
      <c r="C24" s="3" t="s">
        <v>19</v>
      </c>
      <c r="D24" s="3" t="s">
        <v>24</v>
      </c>
      <c r="E24" s="3" t="str">
        <f>VLOOKUP(B24,Tabla1[[NOMBRE]:[RONDA_ESTIMADA]],4,0)</f>
        <v>R4</v>
      </c>
      <c r="F24" s="6">
        <v>49</v>
      </c>
      <c r="G24" s="6">
        <v>745</v>
      </c>
      <c r="H24" s="6">
        <v>4</v>
      </c>
      <c r="I24" s="8">
        <f>G24/F24</f>
        <v>15.204081632653061</v>
      </c>
      <c r="J24" s="4">
        <f>VLOOKUP($B24,bigboard2026!B:F,5,0)</f>
        <v>1.93</v>
      </c>
      <c r="K24" s="4">
        <f>VLOOKUP($B24,bigboard2026!B:G,6,0)</f>
        <v>90</v>
      </c>
      <c r="L24" s="4">
        <f>2026-VLOOKUP($B24,bigboard2026!B:H,7,0)</f>
        <v>22</v>
      </c>
    </row>
    <row r="25" spans="1:12" x14ac:dyDescent="0.25">
      <c r="A25" s="3">
        <f>VLOOKUP(B25,bigboard2026!B:O,14,0)</f>
        <v>162</v>
      </c>
      <c r="B25" s="3" t="s">
        <v>466</v>
      </c>
      <c r="C25" s="3" t="s">
        <v>19</v>
      </c>
      <c r="D25" s="3" t="s">
        <v>87</v>
      </c>
      <c r="E25" s="3" t="str">
        <f>VLOOKUP(B25,Tabla1[[NOMBRE]:[RONDA_ESTIMADA]],4,0)</f>
        <v>R5</v>
      </c>
      <c r="F25" s="6">
        <v>51</v>
      </c>
      <c r="G25" s="6">
        <v>674</v>
      </c>
      <c r="H25" s="6">
        <v>13</v>
      </c>
      <c r="I25" s="8">
        <f>G25/F25</f>
        <v>13.215686274509803</v>
      </c>
      <c r="J25" s="4">
        <f>VLOOKUP($B25,bigboard2026!B:F,5,0)</f>
        <v>1.8</v>
      </c>
      <c r="K25" s="4">
        <f>VLOOKUP($B25,bigboard2026!B:G,6,0)</f>
        <v>81</v>
      </c>
      <c r="L25" s="4">
        <f>2026-VLOOKUP($B25,bigboard2026!B:H,7,0)</f>
        <v>23</v>
      </c>
    </row>
    <row r="26" spans="1:12" x14ac:dyDescent="0.25">
      <c r="A26" s="3">
        <f>VLOOKUP(B26,bigboard2026!B:O,14,0)</f>
        <v>163</v>
      </c>
      <c r="B26" s="3" t="s">
        <v>222</v>
      </c>
      <c r="C26" s="3" t="s">
        <v>19</v>
      </c>
      <c r="D26" s="3" t="s">
        <v>45</v>
      </c>
      <c r="E26" s="3" t="str">
        <f>VLOOKUP(B26,Tabla1[[NOMBRE]:[RONDA_ESTIMADA]],4,0)</f>
        <v>R5</v>
      </c>
      <c r="F26" s="6">
        <v>54</v>
      </c>
      <c r="G26" s="6">
        <v>846</v>
      </c>
      <c r="H26" s="6">
        <v>7</v>
      </c>
      <c r="I26" s="8">
        <f>G26/F26</f>
        <v>15.666666666666666</v>
      </c>
      <c r="J26" s="4">
        <f>VLOOKUP($B26,bigboard2026!B:F,5,0)</f>
        <v>1.93</v>
      </c>
      <c r="K26" s="4">
        <f>VLOOKUP($B26,bigboard2026!B:G,6,0)</f>
        <v>95</v>
      </c>
      <c r="L26" s="4">
        <f>2026-VLOOKUP($B26,bigboard2026!B:H,7,0)</f>
        <v>23</v>
      </c>
    </row>
    <row r="27" spans="1:12" x14ac:dyDescent="0.25">
      <c r="A27" s="3">
        <f>VLOOKUP(B27,bigboard2026!B:O,14,0)</f>
        <v>168</v>
      </c>
      <c r="B27" s="3" t="s">
        <v>209</v>
      </c>
      <c r="C27" s="3" t="s">
        <v>19</v>
      </c>
      <c r="D27" s="3" t="s">
        <v>100</v>
      </c>
      <c r="E27" s="3" t="str">
        <f>VLOOKUP(B27,Tabla1[[NOMBRE]:[RONDA_ESTIMADA]],4,0)</f>
        <v>R5</v>
      </c>
      <c r="F27" s="6">
        <v>66</v>
      </c>
      <c r="G27" s="6">
        <v>732</v>
      </c>
      <c r="H27" s="6">
        <v>1</v>
      </c>
      <c r="I27" s="8">
        <f>G27/F27</f>
        <v>11.090909090909092</v>
      </c>
      <c r="J27" s="4">
        <f>VLOOKUP($B27,bigboard2026!B:F,5,0)</f>
        <v>1.8</v>
      </c>
      <c r="K27" s="4">
        <f>VLOOKUP($B27,bigboard2026!B:G,6,0)</f>
        <v>81</v>
      </c>
      <c r="L27" s="4">
        <f>2026-VLOOKUP($B27,bigboard2026!B:H,7,0)</f>
        <v>23</v>
      </c>
    </row>
    <row r="28" spans="1:12" x14ac:dyDescent="0.25">
      <c r="A28" s="3">
        <f>VLOOKUP(B28,bigboard2026!B:O,14,0)</f>
        <v>170</v>
      </c>
      <c r="B28" s="3" t="s">
        <v>208</v>
      </c>
      <c r="C28" s="3" t="s">
        <v>19</v>
      </c>
      <c r="D28" s="3" t="s">
        <v>78</v>
      </c>
      <c r="E28" s="3" t="str">
        <f>VLOOKUP(B28,Tabla1[[NOMBRE]:[RONDA_ESTIMADA]],4,0)</f>
        <v>R5</v>
      </c>
      <c r="F28" s="6">
        <v>69</v>
      </c>
      <c r="G28" s="6">
        <v>872</v>
      </c>
      <c r="H28" s="6">
        <v>9</v>
      </c>
      <c r="I28" s="8">
        <f>G28/F28</f>
        <v>12.637681159420289</v>
      </c>
      <c r="J28" s="4">
        <f>VLOOKUP($B28,bigboard2026!B:F,5,0)</f>
        <v>1.85</v>
      </c>
      <c r="K28" s="4">
        <f>VLOOKUP($B28,bigboard2026!B:G,6,0)</f>
        <v>101</v>
      </c>
      <c r="L28" s="4">
        <f>2026-VLOOKUP($B28,bigboard2026!B:H,7,0)</f>
        <v>23</v>
      </c>
    </row>
    <row r="29" spans="1:12" x14ac:dyDescent="0.25">
      <c r="A29" s="3">
        <f>VLOOKUP(B29,bigboard2026!B:O,14,0)</f>
        <v>184</v>
      </c>
      <c r="B29" s="3" t="s">
        <v>226</v>
      </c>
      <c r="C29" s="3" t="s">
        <v>19</v>
      </c>
      <c r="D29" s="3" t="s">
        <v>93</v>
      </c>
      <c r="E29" s="3" t="str">
        <f>VLOOKUP(B29,Tabla1[[NOMBRE]:[RONDA_ESTIMADA]],4,0)</f>
        <v>R5</v>
      </c>
      <c r="F29" s="6">
        <v>46</v>
      </c>
      <c r="G29" s="6">
        <v>658</v>
      </c>
      <c r="H29" s="6">
        <v>2</v>
      </c>
      <c r="I29" s="8">
        <f>G29/F29</f>
        <v>14.304347826086957</v>
      </c>
      <c r="J29" s="4">
        <f>VLOOKUP($B29,bigboard2026!B:F,5,0)</f>
        <v>1.8</v>
      </c>
      <c r="K29" s="4">
        <f>VLOOKUP($B29,bigboard2026!B:G,6,0)</f>
        <v>81</v>
      </c>
      <c r="L29" s="4">
        <f>2026-VLOOKUP($B29,bigboard2026!B:H,7,0)</f>
        <v>24</v>
      </c>
    </row>
    <row r="30" spans="1:12" x14ac:dyDescent="0.25">
      <c r="A30" s="3">
        <f>VLOOKUP(B30,bigboard2026!B:O,14,0)</f>
        <v>187</v>
      </c>
      <c r="B30" s="3" t="s">
        <v>221</v>
      </c>
      <c r="C30" s="3" t="s">
        <v>19</v>
      </c>
      <c r="D30" s="3" t="s">
        <v>87</v>
      </c>
      <c r="E30" s="3" t="str">
        <f>VLOOKUP(B30,Tabla1[[NOMBRE]:[RONDA_ESTIMADA]],4,0)</f>
        <v>R5</v>
      </c>
      <c r="F30" s="6">
        <v>32</v>
      </c>
      <c r="G30" s="6">
        <v>478</v>
      </c>
      <c r="H30" s="6">
        <v>6</v>
      </c>
      <c r="I30" s="8">
        <f>G30/F30</f>
        <v>14.9375</v>
      </c>
      <c r="J30" s="4">
        <f>VLOOKUP($B30,bigboard2026!B:F,5,0)</f>
        <v>1.96</v>
      </c>
      <c r="K30" s="4">
        <f>VLOOKUP($B30,bigboard2026!B:G,6,0)</f>
        <v>97</v>
      </c>
      <c r="L30" s="4">
        <f>2026-VLOOKUP($B30,bigboard2026!B:H,7,0)</f>
        <v>25</v>
      </c>
    </row>
    <row r="31" spans="1:12" x14ac:dyDescent="0.25">
      <c r="A31" s="3">
        <f>VLOOKUP(B31,bigboard2026!B:O,14,0)</f>
        <v>190</v>
      </c>
      <c r="B31" s="3" t="s">
        <v>215</v>
      </c>
      <c r="C31" s="3" t="s">
        <v>19</v>
      </c>
      <c r="D31" s="3" t="s">
        <v>56</v>
      </c>
      <c r="E31" s="3" t="str">
        <f>VLOOKUP(B31,Tabla1[[NOMBRE]:[RONDA_ESTIMADA]],4,0)</f>
        <v>R5</v>
      </c>
      <c r="F31" s="6">
        <v>33</v>
      </c>
      <c r="G31" s="6">
        <v>398</v>
      </c>
      <c r="H31" s="6">
        <v>0</v>
      </c>
      <c r="I31" s="8">
        <f>G31/F31</f>
        <v>12.060606060606061</v>
      </c>
      <c r="J31" s="4">
        <f>VLOOKUP($B31,bigboard2026!B:F,5,0)</f>
        <v>1.73</v>
      </c>
      <c r="K31" s="4">
        <f>VLOOKUP($B31,bigboard2026!B:G,6,0)</f>
        <v>85</v>
      </c>
      <c r="L31" s="4">
        <f>2026-VLOOKUP($B31,bigboard2026!B:H,7,0)</f>
        <v>24</v>
      </c>
    </row>
    <row r="32" spans="1:12" x14ac:dyDescent="0.25">
      <c r="A32" s="3">
        <f>VLOOKUP(B32,bigboard2026!B:O,14,0)</f>
        <v>206</v>
      </c>
      <c r="B32" s="3" t="s">
        <v>211</v>
      </c>
      <c r="C32" s="3" t="s">
        <v>19</v>
      </c>
      <c r="D32" s="3" t="s">
        <v>69</v>
      </c>
      <c r="E32" s="3" t="str">
        <f>VLOOKUP(B32,Tabla1[[NOMBRE]:[RONDA_ESTIMADA]],4,0)</f>
        <v>R6</v>
      </c>
      <c r="F32" s="6">
        <v>27</v>
      </c>
      <c r="G32" s="6">
        <v>406</v>
      </c>
      <c r="H32" s="6">
        <v>3</v>
      </c>
      <c r="I32" s="8">
        <f>G32/F32</f>
        <v>15.037037037037036</v>
      </c>
      <c r="J32" s="4">
        <f>VLOOKUP($B32,bigboard2026!B:F,5,0)</f>
        <v>1.91</v>
      </c>
      <c r="K32" s="4">
        <f>VLOOKUP($B32,bigboard2026!B:G,6,0)</f>
        <v>96</v>
      </c>
      <c r="L32" s="4">
        <f>2026-VLOOKUP($B32,bigboard2026!B:H,7,0)</f>
        <v>24</v>
      </c>
    </row>
    <row r="33" spans="1:12" x14ac:dyDescent="0.25">
      <c r="A33" s="3">
        <f>VLOOKUP(B33,bigboard2026!B:O,14,0)</f>
        <v>207</v>
      </c>
      <c r="B33" s="3" t="s">
        <v>218</v>
      </c>
      <c r="C33" s="3" t="s">
        <v>19</v>
      </c>
      <c r="D33" s="3" t="s">
        <v>37</v>
      </c>
      <c r="E33" s="3" t="str">
        <f>VLOOKUP(B33,Tabla1[[NOMBRE]:[RONDA_ESTIMADA]],4,0)</f>
        <v>R6</v>
      </c>
      <c r="F33" s="6">
        <v>26</v>
      </c>
      <c r="G33" s="6">
        <v>358</v>
      </c>
      <c r="H33" s="6">
        <v>1</v>
      </c>
      <c r="I33" s="8">
        <f>G33/F33</f>
        <v>13.76923076923077</v>
      </c>
      <c r="J33" s="4">
        <f>VLOOKUP($B33,bigboard2026!B:F,5,0)</f>
        <v>1.91</v>
      </c>
      <c r="K33" s="4">
        <f>VLOOKUP($B33,bigboard2026!B:G,6,0)</f>
        <v>97</v>
      </c>
      <c r="L33" s="4">
        <f>2026-VLOOKUP($B33,bigboard2026!B:H,7,0)</f>
        <v>24</v>
      </c>
    </row>
    <row r="34" spans="1:12" x14ac:dyDescent="0.25">
      <c r="A34" s="3">
        <f>VLOOKUP(B34,bigboard2026!B:O,14,0)</f>
        <v>217</v>
      </c>
      <c r="B34" s="3" t="s">
        <v>224</v>
      </c>
      <c r="C34" s="3" t="s">
        <v>19</v>
      </c>
      <c r="D34" s="3" t="s">
        <v>207</v>
      </c>
      <c r="E34" s="3" t="str">
        <f>VLOOKUP(B34,Tabla1[[NOMBRE]:[RONDA_ESTIMADA]],4,0)</f>
        <v>R6</v>
      </c>
      <c r="F34" s="6">
        <v>61</v>
      </c>
      <c r="G34" s="6">
        <v>934</v>
      </c>
      <c r="H34" s="6">
        <v>4</v>
      </c>
      <c r="I34" s="8">
        <f>G34/F34</f>
        <v>15.311475409836065</v>
      </c>
      <c r="J34" s="4">
        <f>VLOOKUP($B34,bigboard2026!B:F,5,0)</f>
        <v>1.85</v>
      </c>
      <c r="K34" s="4">
        <f>VLOOKUP($B34,bigboard2026!B:G,6,0)</f>
        <v>88</v>
      </c>
      <c r="L34" s="4">
        <f>2026-VLOOKUP($B34,bigboard2026!B:H,7,0)</f>
        <v>23</v>
      </c>
    </row>
    <row r="35" spans="1:12" x14ac:dyDescent="0.25">
      <c r="A35" s="3">
        <f>VLOOKUP(B35,bigboard2026!B:O,14,0)</f>
        <v>234</v>
      </c>
      <c r="B35" s="3" t="s">
        <v>233</v>
      </c>
      <c r="C35" s="3" t="s">
        <v>19</v>
      </c>
      <c r="D35" s="3" t="s">
        <v>56</v>
      </c>
      <c r="E35" s="3" t="str">
        <f>VLOOKUP(B35,Tabla1[[NOMBRE]:[RONDA_ESTIMADA]],4,0)</f>
        <v>R6</v>
      </c>
      <c r="F35" s="6">
        <v>10</v>
      </c>
      <c r="G35" s="6">
        <v>122</v>
      </c>
      <c r="H35" s="6">
        <v>0</v>
      </c>
      <c r="I35" s="8">
        <f>G35/F35</f>
        <v>12.2</v>
      </c>
      <c r="J35" s="4">
        <f>VLOOKUP($B35,bigboard2026!B:F,5,0)</f>
        <v>1.83</v>
      </c>
      <c r="K35" s="4">
        <f>VLOOKUP($B35,bigboard2026!B:G,6,0)</f>
        <v>86</v>
      </c>
      <c r="L35" s="4">
        <f>2026-VLOOKUP($B35,bigboard2026!B:H,7,0)</f>
        <v>24</v>
      </c>
    </row>
    <row r="36" spans="1:12" x14ac:dyDescent="0.25">
      <c r="A36" s="3">
        <f>VLOOKUP(B36,bigboard2026!B:O,14,0)</f>
        <v>235</v>
      </c>
      <c r="B36" s="3" t="s">
        <v>234</v>
      </c>
      <c r="C36" s="3" t="s">
        <v>19</v>
      </c>
      <c r="D36" s="3" t="s">
        <v>122</v>
      </c>
      <c r="E36" s="3" t="str">
        <f>VLOOKUP(B36,Tabla1[[NOMBRE]:[RONDA_ESTIMADA]],4,0)</f>
        <v>R6</v>
      </c>
      <c r="F36" s="6">
        <v>53</v>
      </c>
      <c r="G36" s="6">
        <v>540</v>
      </c>
      <c r="H36" s="6">
        <v>3</v>
      </c>
      <c r="I36" s="8">
        <f>G36/F36</f>
        <v>10.188679245283019</v>
      </c>
      <c r="J36" s="4">
        <f>VLOOKUP($B36,bigboard2026!B:F,5,0)</f>
        <v>1.83</v>
      </c>
      <c r="K36" s="4">
        <f>VLOOKUP($B36,bigboard2026!B:G,6,0)</f>
        <v>92</v>
      </c>
      <c r="L36" s="4">
        <f>2026-VLOOKUP($B36,bigboard2026!B:H,7,0)</f>
        <v>23</v>
      </c>
    </row>
    <row r="37" spans="1:12" x14ac:dyDescent="0.25">
      <c r="A37" s="3">
        <f>VLOOKUP(B37,bigboard2026!B:O,14,0)</f>
        <v>249</v>
      </c>
      <c r="B37" s="3" t="s">
        <v>225</v>
      </c>
      <c r="C37" s="3" t="s">
        <v>19</v>
      </c>
      <c r="D37" s="3" t="s">
        <v>97</v>
      </c>
      <c r="E37" s="3" t="str">
        <f>VLOOKUP(B37,Tabla1[[NOMBRE]:[RONDA_ESTIMADA]],4,0)</f>
        <v>R7</v>
      </c>
      <c r="F37" s="6">
        <v>60</v>
      </c>
      <c r="G37" s="6">
        <v>635</v>
      </c>
      <c r="H37" s="6">
        <v>2</v>
      </c>
      <c r="I37" s="8">
        <f>G37/F37</f>
        <v>10.583333333333334</v>
      </c>
      <c r="J37" s="4">
        <f>VLOOKUP($B37,bigboard2026!B:F,5,0)</f>
        <v>1.78</v>
      </c>
      <c r="K37" s="4">
        <f>VLOOKUP($B37,bigboard2026!B:G,6,0)</f>
        <v>86</v>
      </c>
      <c r="L37" s="4">
        <f>2026-VLOOKUP($B37,bigboard2026!B:H,7,0)</f>
        <v>25</v>
      </c>
    </row>
    <row r="38" spans="1:12" x14ac:dyDescent="0.25">
      <c r="A38" s="3">
        <f>VLOOKUP(B38,bigboard2026!B:O,14,0)</f>
        <v>255</v>
      </c>
      <c r="B38" s="3" t="s">
        <v>232</v>
      </c>
      <c r="C38" s="3" t="s">
        <v>19</v>
      </c>
      <c r="D38" s="3" t="s">
        <v>163</v>
      </c>
      <c r="E38" s="3" t="str">
        <f>VLOOKUP(B38,Tabla1[[NOMBRE]:[RONDA_ESTIMADA]],4,0)</f>
        <v>R7</v>
      </c>
      <c r="F38" s="6">
        <v>31</v>
      </c>
      <c r="G38" s="6">
        <v>391</v>
      </c>
      <c r="H38" s="6">
        <v>1</v>
      </c>
      <c r="I38" s="8">
        <f>G38/F38</f>
        <v>12.612903225806452</v>
      </c>
      <c r="J38" s="4">
        <f>VLOOKUP($B38,bigboard2026!B:F,5,0)</f>
        <v>1.83</v>
      </c>
      <c r="K38" s="4">
        <f>VLOOKUP($B38,bigboard2026!B:G,6,0)</f>
        <v>86</v>
      </c>
      <c r="L38" s="4">
        <f>2026-VLOOKUP($B38,bigboard2026!B:H,7,0)</f>
        <v>24</v>
      </c>
    </row>
    <row r="39" spans="1:12" x14ac:dyDescent="0.25">
      <c r="A39" s="3">
        <f>VLOOKUP(B39,bigboard2026!B:O,14,0)</f>
        <v>257</v>
      </c>
      <c r="B39" s="3" t="s">
        <v>228</v>
      </c>
      <c r="C39" s="3" t="s">
        <v>19</v>
      </c>
      <c r="D39" s="3" t="s">
        <v>56</v>
      </c>
      <c r="E39" s="3" t="str">
        <f>VLOOKUP(B39,Tabla1[[NOMBRE]:[RONDA_ESTIMADA]],4,0)</f>
        <v>R7</v>
      </c>
      <c r="F39" s="6">
        <v>41</v>
      </c>
      <c r="G39" s="6">
        <v>488</v>
      </c>
      <c r="H39" s="6">
        <v>4</v>
      </c>
      <c r="I39" s="8">
        <f>G39/F39</f>
        <v>11.902439024390244</v>
      </c>
      <c r="J39" s="4">
        <f>VLOOKUP($B39,bigboard2026!B:F,5,0)</f>
        <v>1.78</v>
      </c>
      <c r="K39" s="4">
        <f>VLOOKUP($B39,bigboard2026!B:G,6,0)</f>
        <v>87</v>
      </c>
      <c r="L39" s="4">
        <f>2026-VLOOKUP($B39,bigboard2026!B:H,7,0)</f>
        <v>22</v>
      </c>
    </row>
    <row r="40" spans="1:12" x14ac:dyDescent="0.25">
      <c r="A40" s="3">
        <f>VLOOKUP(B40,bigboard2026!B:O,14,0)</f>
        <v>275</v>
      </c>
      <c r="B40" s="3" t="s">
        <v>121</v>
      </c>
      <c r="C40" s="3" t="s">
        <v>19</v>
      </c>
      <c r="D40" s="3" t="s">
        <v>56</v>
      </c>
      <c r="E40" s="3" t="str">
        <f>VLOOKUP(B40,Tabla1[[NOMBRE]:[RONDA_ESTIMADA]],4,0)</f>
        <v>R7</v>
      </c>
      <c r="F40" s="6">
        <v>53</v>
      </c>
      <c r="G40" s="6">
        <v>532</v>
      </c>
      <c r="H40" s="6">
        <v>1</v>
      </c>
      <c r="I40" s="8">
        <f>G40/F40</f>
        <v>10.037735849056604</v>
      </c>
      <c r="J40" s="4">
        <f>VLOOKUP($B40,bigboard2026!B:F,5,0)</f>
        <v>1.8</v>
      </c>
      <c r="K40" s="4">
        <f>VLOOKUP($B40,bigboard2026!B:G,6,0)</f>
        <v>83</v>
      </c>
      <c r="L40" s="4">
        <f>2026-VLOOKUP($B40,bigboard2026!B:H,7,0)</f>
        <v>23</v>
      </c>
    </row>
    <row r="41" spans="1:12" x14ac:dyDescent="0.25">
      <c r="A41" s="3">
        <f>VLOOKUP(B41,bigboard2026!B:O,14,0)</f>
        <v>0</v>
      </c>
      <c r="B41" s="3" t="s">
        <v>123</v>
      </c>
      <c r="C41" s="3" t="s">
        <v>19</v>
      </c>
      <c r="D41" s="3" t="s">
        <v>31</v>
      </c>
      <c r="E41" s="3" t="str">
        <f>VLOOKUP(B41,Tabla1[[NOMBRE]:[RONDA_ESTIMADA]],4,0)</f>
        <v>UDFA</v>
      </c>
      <c r="F41" s="6">
        <v>26</v>
      </c>
      <c r="G41" s="6">
        <v>380</v>
      </c>
      <c r="H41" s="6">
        <v>6</v>
      </c>
      <c r="I41" s="8">
        <f>G41/F41</f>
        <v>14.615384615384615</v>
      </c>
      <c r="J41" s="4">
        <f>VLOOKUP($B41,bigboard2026!B:F,5,0)</f>
        <v>1.8</v>
      </c>
      <c r="K41" s="4">
        <f>VLOOKUP($B41,bigboard2026!B:G,6,0)</f>
        <v>86</v>
      </c>
      <c r="L41" s="4">
        <f>2026-VLOOKUP($B41,bigboard2026!B:H,7,0)</f>
        <v>22</v>
      </c>
    </row>
    <row r="42" spans="1:12" x14ac:dyDescent="0.25">
      <c r="A42" s="3">
        <f>VLOOKUP(B42,bigboard2026!B:O,14,0)</f>
        <v>0</v>
      </c>
      <c r="B42" s="3" t="s">
        <v>212</v>
      </c>
      <c r="C42" s="3" t="s">
        <v>19</v>
      </c>
      <c r="D42" s="3" t="s">
        <v>213</v>
      </c>
      <c r="E42" s="3" t="str">
        <f>VLOOKUP(B42,Tabla1[[NOMBRE]:[RONDA_ESTIMADA]],4,0)</f>
        <v>UDFA</v>
      </c>
      <c r="F42" s="6">
        <v>61</v>
      </c>
      <c r="G42" s="6">
        <v>766</v>
      </c>
      <c r="H42" s="6">
        <v>6</v>
      </c>
      <c r="I42" s="8">
        <f>G42/F42</f>
        <v>12.557377049180328</v>
      </c>
      <c r="J42" s="4">
        <f>VLOOKUP($B42,bigboard2026!B:F,5,0)</f>
        <v>1.85</v>
      </c>
      <c r="K42" s="4">
        <f>VLOOKUP($B42,bigboard2026!B:G,6,0)</f>
        <v>90</v>
      </c>
      <c r="L42" s="4">
        <f>2026-VLOOKUP($B42,bigboard2026!B:H,7,0)</f>
        <v>23</v>
      </c>
    </row>
    <row r="43" spans="1:12" x14ac:dyDescent="0.25">
      <c r="A43" s="3">
        <f>VLOOKUP(B43,bigboard2026!B:O,14,0)</f>
        <v>0</v>
      </c>
      <c r="B43" s="3" t="s">
        <v>219</v>
      </c>
      <c r="C43" s="3" t="s">
        <v>19</v>
      </c>
      <c r="D43" s="3" t="s">
        <v>106</v>
      </c>
      <c r="E43" s="3" t="str">
        <f>VLOOKUP(B43,Tabla1[[NOMBRE]:[RONDA_ESTIMADA]],4,0)</f>
        <v>UDFA</v>
      </c>
      <c r="F43" s="6">
        <v>54</v>
      </c>
      <c r="G43" s="6">
        <v>802</v>
      </c>
      <c r="H43" s="6">
        <v>6</v>
      </c>
      <c r="I43" s="8">
        <f>G43/F43</f>
        <v>14.851851851851851</v>
      </c>
      <c r="J43" s="4">
        <f>VLOOKUP($B43,bigboard2026!B:F,5,0)</f>
        <v>1.93</v>
      </c>
      <c r="K43" s="4">
        <f>VLOOKUP($B43,bigboard2026!B:G,6,0)</f>
        <v>95</v>
      </c>
      <c r="L43" s="4">
        <f>2026-VLOOKUP($B43,bigboard2026!B:H,7,0)</f>
        <v>26</v>
      </c>
    </row>
    <row r="44" spans="1:12" x14ac:dyDescent="0.25">
      <c r="A44" s="3">
        <f>VLOOKUP(B44,bigboard2026!B:O,14,0)</f>
        <v>0</v>
      </c>
      <c r="B44" s="3" t="s">
        <v>210</v>
      </c>
      <c r="C44" s="3" t="s">
        <v>19</v>
      </c>
      <c r="D44" s="3" t="s">
        <v>60</v>
      </c>
      <c r="E44" s="3" t="str">
        <f>VLOOKUP(B44,Tabla1[[NOMBRE]:[RONDA_ESTIMADA]],4,0)</f>
        <v>UDFA</v>
      </c>
      <c r="F44" s="6">
        <v>43</v>
      </c>
      <c r="G44" s="6">
        <v>719</v>
      </c>
      <c r="H44" s="6">
        <v>6</v>
      </c>
      <c r="I44" s="8">
        <f>G44/F44</f>
        <v>16.720930232558139</v>
      </c>
      <c r="J44" s="4">
        <f>VLOOKUP($B44,bigboard2026!B:F,5,0)</f>
        <v>1.85</v>
      </c>
      <c r="K44" s="4">
        <f>VLOOKUP($B44,bigboard2026!B:G,6,0)</f>
        <v>88</v>
      </c>
      <c r="L44" s="4">
        <f>2026-VLOOKUP($B44,bigboard2026!B:H,7,0)</f>
        <v>24</v>
      </c>
    </row>
    <row r="45" spans="1:12" x14ac:dyDescent="0.25">
      <c r="A45" s="3">
        <f>VLOOKUP(B45,bigboard2026!B:O,14,0)</f>
        <v>0</v>
      </c>
      <c r="B45" s="3" t="s">
        <v>214</v>
      </c>
      <c r="C45" s="3" t="s">
        <v>19</v>
      </c>
      <c r="D45" s="3" t="s">
        <v>160</v>
      </c>
      <c r="E45" s="3" t="str">
        <f>VLOOKUP(B45,Tabla1[[NOMBRE]:[RONDA_ESTIMADA]],4,0)</f>
        <v>UDFA</v>
      </c>
      <c r="F45" s="6">
        <v>20</v>
      </c>
      <c r="G45" s="6">
        <v>151</v>
      </c>
      <c r="H45" s="6">
        <v>1</v>
      </c>
      <c r="I45" s="8">
        <f>G45/F45</f>
        <v>7.55</v>
      </c>
      <c r="J45" s="4">
        <f>VLOOKUP($B45,bigboard2026!B:F,5,0)</f>
        <v>1.75</v>
      </c>
      <c r="K45" s="4">
        <f>VLOOKUP($B45,bigboard2026!B:G,6,0)</f>
        <v>88</v>
      </c>
      <c r="L45" s="4">
        <f>2026-VLOOKUP($B45,bigboard2026!B:H,7,0)</f>
        <v>24</v>
      </c>
    </row>
    <row r="46" spans="1:12" x14ac:dyDescent="0.25">
      <c r="A46" s="3">
        <f>VLOOKUP(B46,bigboard2026!B:O,14,0)</f>
        <v>0</v>
      </c>
      <c r="B46" s="3" t="s">
        <v>220</v>
      </c>
      <c r="C46" s="3" t="s">
        <v>19</v>
      </c>
      <c r="D46" s="3" t="s">
        <v>37</v>
      </c>
      <c r="E46" s="3" t="str">
        <f>VLOOKUP(B46,Tabla1[[NOMBRE]:[RONDA_ESTIMADA]],4,0)</f>
        <v>UDFA</v>
      </c>
      <c r="F46" s="6">
        <v>27</v>
      </c>
      <c r="G46" s="6">
        <v>268</v>
      </c>
      <c r="H46" s="6">
        <v>2</v>
      </c>
      <c r="I46" s="8">
        <f>G46/F46</f>
        <v>9.9259259259259256</v>
      </c>
      <c r="J46" s="4">
        <f>VLOOKUP($B46,bigboard2026!B:F,5,0)</f>
        <v>1.85</v>
      </c>
      <c r="K46" s="4">
        <f>VLOOKUP($B46,bigboard2026!B:G,6,0)</f>
        <v>95</v>
      </c>
      <c r="L46" s="4">
        <f>2026-VLOOKUP($B46,bigboard2026!B:H,7,0)</f>
        <v>23</v>
      </c>
    </row>
    <row r="47" spans="1:12" x14ac:dyDescent="0.25">
      <c r="A47" s="3">
        <f>VLOOKUP(B47,bigboard2026!B:O,14,0)</f>
        <v>0</v>
      </c>
      <c r="B47" s="3" t="s">
        <v>223</v>
      </c>
      <c r="C47" s="3" t="s">
        <v>19</v>
      </c>
      <c r="D47" s="3" t="s">
        <v>175</v>
      </c>
      <c r="E47" s="3" t="str">
        <f>VLOOKUP(B47,Tabla1[[NOMBRE]:[RONDA_ESTIMADA]],4,0)</f>
        <v>UDFA</v>
      </c>
      <c r="F47" s="6">
        <v>45</v>
      </c>
      <c r="G47" s="6">
        <v>766</v>
      </c>
      <c r="H47" s="6">
        <v>5</v>
      </c>
      <c r="I47" s="8">
        <f>G47/F47</f>
        <v>17.022222222222222</v>
      </c>
      <c r="J47" s="4">
        <f>VLOOKUP($B47,bigboard2026!B:F,5,0)</f>
        <v>1.85</v>
      </c>
      <c r="K47" s="4">
        <f>VLOOKUP($B47,bigboard2026!B:G,6,0)</f>
        <v>86</v>
      </c>
      <c r="L47" s="4">
        <f>2026-VLOOKUP($B47,bigboard2026!B:H,7,0)</f>
        <v>23</v>
      </c>
    </row>
    <row r="48" spans="1:12" x14ac:dyDescent="0.25">
      <c r="A48" s="3">
        <f>VLOOKUP(B48,bigboard2026!B:O,14,0)</f>
        <v>0</v>
      </c>
      <c r="B48" s="3" t="s">
        <v>229</v>
      </c>
      <c r="C48" s="3" t="s">
        <v>19</v>
      </c>
      <c r="D48" s="3" t="s">
        <v>108</v>
      </c>
      <c r="E48" s="3" t="str">
        <f>VLOOKUP(B48,Tabla1[[NOMBRE]:[RONDA_ESTIMADA]],4,0)</f>
        <v>UDFA</v>
      </c>
      <c r="F48" s="6">
        <v>39</v>
      </c>
      <c r="G48" s="6">
        <v>588</v>
      </c>
      <c r="H48" s="6">
        <v>3</v>
      </c>
      <c r="I48" s="8">
        <f>G48/F48</f>
        <v>15.076923076923077</v>
      </c>
      <c r="J48" s="4">
        <f>VLOOKUP($B48,bigboard2026!B:F,5,0)</f>
        <v>1.96</v>
      </c>
      <c r="K48" s="4">
        <f>VLOOKUP($B48,bigboard2026!B:G,6,0)</f>
        <v>97</v>
      </c>
      <c r="L48" s="4">
        <f>2026-VLOOKUP($B48,bigboard2026!B:H,7,0)</f>
        <v>23</v>
      </c>
    </row>
    <row r="49" spans="1:12" x14ac:dyDescent="0.25">
      <c r="A49" s="3">
        <f>VLOOKUP(B49,bigboard2026!B:O,14,0)</f>
        <v>0</v>
      </c>
      <c r="B49" s="3" t="s">
        <v>230</v>
      </c>
      <c r="C49" s="3" t="s">
        <v>19</v>
      </c>
      <c r="D49" s="3" t="s">
        <v>231</v>
      </c>
      <c r="E49" s="3" t="str">
        <f>VLOOKUP(B49,Tabla1[[NOMBRE]:[RONDA_ESTIMADA]],4,0)</f>
        <v>UDFA</v>
      </c>
      <c r="F49" s="6">
        <v>70</v>
      </c>
      <c r="G49" s="6">
        <v>847</v>
      </c>
      <c r="H49" s="6">
        <v>8</v>
      </c>
      <c r="I49" s="8">
        <f>G49/F49</f>
        <v>12.1</v>
      </c>
      <c r="J49" s="4">
        <f>VLOOKUP($B49,bigboard2026!B:F,5,0)</f>
        <v>1.88</v>
      </c>
      <c r="K49" s="4">
        <f>VLOOKUP($B49,bigboard2026!B:G,6,0)</f>
        <v>82</v>
      </c>
      <c r="L49" s="4">
        <f>2026-VLOOKUP($B49,bigboard2026!B:H,7,0)</f>
        <v>24</v>
      </c>
    </row>
  </sheetData>
  <sortState xmlns:xlrd2="http://schemas.microsoft.com/office/spreadsheetml/2017/richdata2" ref="A2:L49">
    <sortCondition ref="E2:E49"/>
    <sortCondition ref="A2:A49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9B07D7-31F8-4E5F-8119-9600B56E96BA}">
  <dimension ref="A1:M29"/>
  <sheetViews>
    <sheetView workbookViewId="0"/>
  </sheetViews>
  <sheetFormatPr baseColWidth="10" defaultRowHeight="15" x14ac:dyDescent="0.25"/>
  <cols>
    <col min="1" max="1" width="7.42578125" style="5" bestFit="1" customWidth="1"/>
    <col min="2" max="2" width="24" style="5" bestFit="1" customWidth="1"/>
    <col min="3" max="3" width="12.7109375" style="5" bestFit="1" customWidth="1"/>
    <col min="4" max="4" width="17" style="5" bestFit="1" customWidth="1"/>
    <col min="5" max="5" width="22.28515625" style="5" bestFit="1" customWidth="1"/>
    <col min="6" max="9" width="10" style="5" customWidth="1"/>
    <col min="10" max="12" width="6.7109375" style="5" customWidth="1"/>
  </cols>
  <sheetData>
    <row r="1" spans="1:13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145</v>
      </c>
      <c r="G1" s="2" t="s">
        <v>141</v>
      </c>
      <c r="H1" s="2" t="s">
        <v>143</v>
      </c>
      <c r="I1" s="2" t="s">
        <v>451</v>
      </c>
      <c r="J1" s="14"/>
      <c r="K1" s="2" t="s">
        <v>453</v>
      </c>
      <c r="L1" s="2" t="s">
        <v>454</v>
      </c>
      <c r="M1" s="2" t="s">
        <v>458</v>
      </c>
    </row>
    <row r="2" spans="1:13" x14ac:dyDescent="0.25">
      <c r="A2" s="3">
        <f>VLOOKUP(B2,bigboard2026!B:O,14,0)</f>
        <v>18</v>
      </c>
      <c r="B2" s="3" t="s">
        <v>235</v>
      </c>
      <c r="C2" s="3" t="s">
        <v>77</v>
      </c>
      <c r="D2" s="3" t="s">
        <v>60</v>
      </c>
      <c r="E2" s="3" t="str">
        <f>VLOOKUP(B2,Tabla1[[NOMBRE]:[RONDA_ESTIMADA]],4,0)</f>
        <v>R1</v>
      </c>
      <c r="F2" s="6">
        <v>51</v>
      </c>
      <c r="G2" s="6">
        <v>560</v>
      </c>
      <c r="H2" s="6">
        <v>8</v>
      </c>
      <c r="I2" s="8">
        <f>G2/F2</f>
        <v>10.980392156862745</v>
      </c>
      <c r="J2" s="6"/>
      <c r="K2" s="4">
        <f>VLOOKUP($B2,bigboard2026!B:F,5,0)</f>
        <v>1.91</v>
      </c>
      <c r="L2" s="4">
        <f>VLOOKUP($B2,bigboard2026!B:G,6,0)</f>
        <v>111</v>
      </c>
      <c r="M2" s="4">
        <f>2026-VLOOKUP($B2,bigboard2026!B:H,7,0)</f>
        <v>21</v>
      </c>
    </row>
    <row r="3" spans="1:13" x14ac:dyDescent="0.25">
      <c r="A3" s="3">
        <f>VLOOKUP(B3,bigboard2026!B:O,14,0)</f>
        <v>53</v>
      </c>
      <c r="B3" s="3" t="s">
        <v>81</v>
      </c>
      <c r="C3" s="3" t="s">
        <v>77</v>
      </c>
      <c r="D3" s="3" t="s">
        <v>82</v>
      </c>
      <c r="E3" s="3" t="str">
        <f>VLOOKUP(B3,Tabla1[[NOMBRE]:[RONDA_ESTIMADA]],4,0)</f>
        <v>R2</v>
      </c>
      <c r="F3" s="6">
        <v>62</v>
      </c>
      <c r="G3" s="6">
        <v>769</v>
      </c>
      <c r="H3" s="6">
        <v>4</v>
      </c>
      <c r="I3" s="8">
        <f>G3/F3</f>
        <v>12.403225806451612</v>
      </c>
      <c r="J3" s="6"/>
      <c r="K3" s="4">
        <f>VLOOKUP($B3,bigboard2026!B:F,5,0)</f>
        <v>1.93</v>
      </c>
      <c r="L3" s="4">
        <f>VLOOKUP($B3,bigboard2026!B:G,6,0)</f>
        <v>106</v>
      </c>
      <c r="M3" s="4">
        <f>2026-VLOOKUP($B3,bigboard2026!B:H,7,0)</f>
        <v>23</v>
      </c>
    </row>
    <row r="4" spans="1:13" x14ac:dyDescent="0.25">
      <c r="A4" s="3">
        <f>VLOOKUP(B4,bigboard2026!B:O,14,0)</f>
        <v>80</v>
      </c>
      <c r="B4" s="3" t="s">
        <v>116</v>
      </c>
      <c r="C4" s="3" t="s">
        <v>77</v>
      </c>
      <c r="D4" s="3" t="s">
        <v>6</v>
      </c>
      <c r="E4" s="3" t="str">
        <f>VLOOKUP(B4,Tabla1[[NOMBRE]:[RONDA_ESTIMADA]],4,0)</f>
        <v>R2</v>
      </c>
      <c r="F4" s="6">
        <v>43</v>
      </c>
      <c r="G4" s="6">
        <v>448</v>
      </c>
      <c r="H4" s="6">
        <v>2</v>
      </c>
      <c r="I4" s="8">
        <f>G4/F4</f>
        <v>10.418604651162791</v>
      </c>
      <c r="J4" s="6"/>
      <c r="K4" s="4">
        <f>VLOOKUP($B4,bigboard2026!B:F,5,0)</f>
        <v>1.96</v>
      </c>
      <c r="L4" s="4">
        <f>VLOOKUP($B4,bigboard2026!B:G,6,0)</f>
        <v>110</v>
      </c>
      <c r="M4" s="4">
        <f>2026-VLOOKUP($B4,bigboard2026!B:H,7,0)</f>
        <v>23</v>
      </c>
    </row>
    <row r="5" spans="1:13" x14ac:dyDescent="0.25">
      <c r="A5" s="3">
        <f>VLOOKUP(B5,bigboard2026!B:O,14,0)</f>
        <v>89</v>
      </c>
      <c r="B5" s="3" t="s">
        <v>236</v>
      </c>
      <c r="C5" s="3" t="s">
        <v>77</v>
      </c>
      <c r="D5" s="3" t="s">
        <v>237</v>
      </c>
      <c r="E5" s="3" t="str">
        <f>VLOOKUP(B5,Tabla1[[NOMBRE]:[RONDA_ESTIMADA]],4,0)</f>
        <v>R3</v>
      </c>
      <c r="F5" s="6">
        <v>49</v>
      </c>
      <c r="G5" s="6">
        <v>545</v>
      </c>
      <c r="H5" s="6">
        <v>2</v>
      </c>
      <c r="I5" s="8">
        <f>G5/F5</f>
        <v>11.122448979591837</v>
      </c>
      <c r="J5" s="6"/>
      <c r="K5" s="4">
        <f>VLOOKUP($B5,bigboard2026!B:F,5,0)</f>
        <v>1.96</v>
      </c>
      <c r="L5" s="4">
        <f>VLOOKUP($B5,bigboard2026!B:G,6,0)</f>
        <v>117</v>
      </c>
      <c r="M5" s="4">
        <f>2026-VLOOKUP($B5,bigboard2026!B:H,7,0)</f>
        <v>23</v>
      </c>
    </row>
    <row r="6" spans="1:13" x14ac:dyDescent="0.25">
      <c r="A6" s="3">
        <f>VLOOKUP(B6,bigboard2026!B:O,14,0)</f>
        <v>103</v>
      </c>
      <c r="B6" s="3" t="s">
        <v>76</v>
      </c>
      <c r="C6" s="3" t="s">
        <v>77</v>
      </c>
      <c r="D6" s="3" t="s">
        <v>78</v>
      </c>
      <c r="E6" s="3" t="str">
        <f>VLOOKUP(B6,Tabla1[[NOMBRE]:[RONDA_ESTIMADA]],4,0)</f>
        <v>R3</v>
      </c>
      <c r="F6" s="6">
        <v>50</v>
      </c>
      <c r="G6" s="6">
        <v>694</v>
      </c>
      <c r="H6" s="6">
        <v>6</v>
      </c>
      <c r="I6" s="8">
        <f>G6/F6</f>
        <v>13.88</v>
      </c>
      <c r="J6" s="6"/>
      <c r="K6" s="4">
        <f>VLOOKUP($B6,bigboard2026!B:F,5,0)</f>
        <v>1.93</v>
      </c>
      <c r="L6" s="4">
        <f>VLOOKUP($B6,bigboard2026!B:G,6,0)</f>
        <v>108</v>
      </c>
      <c r="M6" s="4">
        <f>2026-VLOOKUP($B6,bigboard2026!B:H,7,0)</f>
        <v>24</v>
      </c>
    </row>
    <row r="7" spans="1:13" x14ac:dyDescent="0.25">
      <c r="A7" s="3">
        <f>VLOOKUP(B7,bigboard2026!B:O,14,0)</f>
        <v>126</v>
      </c>
      <c r="B7" s="3" t="s">
        <v>79</v>
      </c>
      <c r="C7" s="3" t="s">
        <v>77</v>
      </c>
      <c r="D7" s="3" t="s">
        <v>80</v>
      </c>
      <c r="E7" s="3" t="str">
        <f>VLOOKUP(B7,Tabla1[[NOMBRE]:[RONDA_ESTIMADA]],4,0)</f>
        <v>R4</v>
      </c>
      <c r="F7" s="6">
        <v>49</v>
      </c>
      <c r="G7" s="6">
        <v>489</v>
      </c>
      <c r="H7" s="6">
        <v>7</v>
      </c>
      <c r="I7" s="8">
        <f>G7/F7</f>
        <v>9.9795918367346932</v>
      </c>
      <c r="J7" s="6"/>
      <c r="K7" s="4">
        <f>VLOOKUP($B7,bigboard2026!B:F,5,0)</f>
        <v>1.94</v>
      </c>
      <c r="L7" s="4">
        <f>VLOOKUP($B7,bigboard2026!B:G,6,0)</f>
        <v>113</v>
      </c>
      <c r="M7" s="4">
        <f>2026-VLOOKUP($B7,bigboard2026!B:H,7,0)</f>
        <v>22</v>
      </c>
    </row>
    <row r="8" spans="1:13" x14ac:dyDescent="0.25">
      <c r="A8" s="3">
        <f>VLOOKUP(B8,bigboard2026!B:O,14,0)</f>
        <v>128</v>
      </c>
      <c r="B8" s="3" t="s">
        <v>111</v>
      </c>
      <c r="C8" s="3" t="s">
        <v>77</v>
      </c>
      <c r="D8" s="3" t="s">
        <v>112</v>
      </c>
      <c r="E8" s="3" t="str">
        <f>VLOOKUP(B8,Tabla1[[NOMBRE]:[RONDA_ESTIMADA]],4,0)</f>
        <v>R4</v>
      </c>
      <c r="F8" s="6">
        <v>33</v>
      </c>
      <c r="G8" s="6">
        <v>346</v>
      </c>
      <c r="H8" s="6">
        <v>3</v>
      </c>
      <c r="I8" s="8">
        <f>G8/F8</f>
        <v>10.484848484848484</v>
      </c>
      <c r="J8" s="6"/>
      <c r="K8" s="4">
        <f>VLOOKUP($B8,bigboard2026!B:F,5,0)</f>
        <v>1.93</v>
      </c>
      <c r="L8" s="4">
        <f>VLOOKUP($B8,bigboard2026!B:G,6,0)</f>
        <v>108</v>
      </c>
      <c r="M8" s="4">
        <f>2026-VLOOKUP($B8,bigboard2026!B:H,7,0)</f>
        <v>22</v>
      </c>
    </row>
    <row r="9" spans="1:13" x14ac:dyDescent="0.25">
      <c r="A9" s="3">
        <f>VLOOKUP(B9,bigboard2026!B:O,14,0)</f>
        <v>142</v>
      </c>
      <c r="B9" s="3" t="s">
        <v>244</v>
      </c>
      <c r="C9" s="3" t="s">
        <v>77</v>
      </c>
      <c r="D9" s="3" t="s">
        <v>108</v>
      </c>
      <c r="E9" s="3" t="str">
        <f>VLOOKUP(B9,Tabla1[[NOMBRE]:[RONDA_ESTIMADA]],4,0)</f>
        <v>R4</v>
      </c>
      <c r="F9" s="6">
        <v>24</v>
      </c>
      <c r="G9" s="6">
        <v>248</v>
      </c>
      <c r="H9" s="6">
        <v>1</v>
      </c>
      <c r="I9" s="8">
        <f>G9/F9</f>
        <v>10.333333333333334</v>
      </c>
      <c r="J9" s="6"/>
      <c r="K9" s="4">
        <f>VLOOKUP($B9,bigboard2026!B:F,5,0)</f>
        <v>1.98</v>
      </c>
      <c r="L9" s="4">
        <f>VLOOKUP($B9,bigboard2026!B:G,6,0)</f>
        <v>113</v>
      </c>
      <c r="M9" s="4">
        <f>2026-VLOOKUP($B9,bigboard2026!B:H,7,0)</f>
        <v>24</v>
      </c>
    </row>
    <row r="10" spans="1:13" x14ac:dyDescent="0.25">
      <c r="A10" s="3">
        <f>VLOOKUP(B10,bigboard2026!B:O,14,0)</f>
        <v>146</v>
      </c>
      <c r="B10" s="3" t="s">
        <v>254</v>
      </c>
      <c r="C10" s="3" t="s">
        <v>77</v>
      </c>
      <c r="D10" s="3" t="s">
        <v>17</v>
      </c>
      <c r="E10" s="3" t="str">
        <f>VLOOKUP(B10,Tabla1[[NOMBRE]:[RONDA_ESTIMADA]],4,0)</f>
        <v>R4</v>
      </c>
      <c r="F10" s="6">
        <v>48</v>
      </c>
      <c r="G10" s="6">
        <v>620</v>
      </c>
      <c r="H10" s="6">
        <v>6</v>
      </c>
      <c r="I10" s="8">
        <f>G10/F10</f>
        <v>12.916666666666666</v>
      </c>
      <c r="J10" s="6"/>
      <c r="K10" s="4">
        <f>VLOOKUP($B10,bigboard2026!B:F,5,0)</f>
        <v>1.93</v>
      </c>
      <c r="L10" s="4">
        <f>VLOOKUP($B10,bigboard2026!B:G,6,0)</f>
        <v>119</v>
      </c>
      <c r="M10" s="4">
        <f>2026-VLOOKUP($B10,bigboard2026!B:H,7,0)</f>
        <v>26</v>
      </c>
    </row>
    <row r="11" spans="1:13" x14ac:dyDescent="0.25">
      <c r="A11" s="3">
        <f>VLOOKUP(B11,bigboard2026!B:O,14,0)</f>
        <v>153</v>
      </c>
      <c r="B11" s="3" t="s">
        <v>86</v>
      </c>
      <c r="C11" s="3" t="s">
        <v>77</v>
      </c>
      <c r="D11" s="3" t="s">
        <v>87</v>
      </c>
      <c r="E11" s="3" t="str">
        <f>VLOOKUP(B11,Tabla1[[NOMBRE]:[RONDA_ESTIMADA]],4,0)</f>
        <v>R4</v>
      </c>
      <c r="F11" s="6">
        <v>29</v>
      </c>
      <c r="G11" s="6">
        <v>416</v>
      </c>
      <c r="H11" s="6">
        <v>4</v>
      </c>
      <c r="I11" s="8">
        <f>G11/F11</f>
        <v>14.344827586206897</v>
      </c>
      <c r="J11" s="6"/>
      <c r="K11" s="4">
        <f>VLOOKUP($B11,bigboard2026!B:F,5,0)</f>
        <v>1.96</v>
      </c>
      <c r="L11" s="4">
        <f>VLOOKUP($B11,bigboard2026!B:G,6,0)</f>
        <v>113</v>
      </c>
      <c r="M11" s="4">
        <f>2026-VLOOKUP($B11,bigboard2026!B:H,7,0)</f>
        <v>24</v>
      </c>
    </row>
    <row r="12" spans="1:13" x14ac:dyDescent="0.25">
      <c r="A12" s="3">
        <f>VLOOKUP(B12,bigboard2026!B:O,14,0)</f>
        <v>154</v>
      </c>
      <c r="B12" s="3" t="s">
        <v>88</v>
      </c>
      <c r="C12" s="3" t="s">
        <v>77</v>
      </c>
      <c r="D12" s="3" t="s">
        <v>13</v>
      </c>
      <c r="E12" s="3" t="str">
        <f>VLOOKUP(B12,Tabla1[[NOMBRE]:[RONDA_ESTIMADA]],4,0)</f>
        <v>R4</v>
      </c>
      <c r="F12" s="6">
        <v>32</v>
      </c>
      <c r="G12" s="6">
        <v>482</v>
      </c>
      <c r="H12" s="6">
        <v>0</v>
      </c>
      <c r="I12" s="8">
        <f>G12/F12</f>
        <v>15.0625</v>
      </c>
      <c r="J12" s="6"/>
      <c r="K12" s="4">
        <f>VLOOKUP($B12,bigboard2026!B:F,5,0)</f>
        <v>2.0099999999999998</v>
      </c>
      <c r="L12" s="4">
        <f>VLOOKUP($B12,bigboard2026!B:G,6,0)</f>
        <v>113</v>
      </c>
      <c r="M12" s="4">
        <f>2026-VLOOKUP($B12,bigboard2026!B:H,7,0)</f>
        <v>22</v>
      </c>
    </row>
    <row r="13" spans="1:13" x14ac:dyDescent="0.25">
      <c r="A13" s="3">
        <f>VLOOKUP(B13,bigboard2026!B:O,14,0)</f>
        <v>165</v>
      </c>
      <c r="B13" s="3" t="s">
        <v>238</v>
      </c>
      <c r="C13" s="3" t="s">
        <v>77</v>
      </c>
      <c r="D13" s="3" t="s">
        <v>42</v>
      </c>
      <c r="E13" s="3" t="str">
        <f>VLOOKUP(B13,Tabla1[[NOMBRE]:[RONDA_ESTIMADA]],4,0)</f>
        <v>R5</v>
      </c>
      <c r="F13" s="6">
        <v>19</v>
      </c>
      <c r="G13" s="6">
        <v>198</v>
      </c>
      <c r="H13" s="6">
        <v>3</v>
      </c>
      <c r="I13" s="8">
        <f>G13/F13</f>
        <v>10.421052631578947</v>
      </c>
      <c r="J13" s="6"/>
      <c r="K13" s="4">
        <f>VLOOKUP($B13,bigboard2026!B:F,5,0)</f>
        <v>1.93</v>
      </c>
      <c r="L13" s="4">
        <f>VLOOKUP($B13,bigboard2026!B:G,6,0)</f>
        <v>113</v>
      </c>
      <c r="M13" s="4">
        <f>2026-VLOOKUP($B13,bigboard2026!B:H,7,0)</f>
        <v>25</v>
      </c>
    </row>
    <row r="14" spans="1:13" x14ac:dyDescent="0.25">
      <c r="A14" s="3">
        <f>VLOOKUP(B14,bigboard2026!B:O,14,0)</f>
        <v>174</v>
      </c>
      <c r="B14" s="3" t="s">
        <v>239</v>
      </c>
      <c r="C14" s="3" t="s">
        <v>77</v>
      </c>
      <c r="D14" s="3" t="s">
        <v>31</v>
      </c>
      <c r="E14" s="3" t="str">
        <f>VLOOKUP(B14,Tabla1[[NOMBRE]:[RONDA_ESTIMADA]],4,0)</f>
        <v>R5</v>
      </c>
      <c r="F14" s="6">
        <v>37</v>
      </c>
      <c r="G14" s="6">
        <v>411</v>
      </c>
      <c r="H14" s="6">
        <v>4</v>
      </c>
      <c r="I14" s="8">
        <f>G14/F14</f>
        <v>11.108108108108109</v>
      </c>
      <c r="J14" s="6"/>
      <c r="K14" s="4">
        <f>VLOOKUP($B14,bigboard2026!B:F,5,0)</f>
        <v>1.91</v>
      </c>
      <c r="L14" s="4">
        <f>VLOOKUP($B14,bigboard2026!B:G,6,0)</f>
        <v>116</v>
      </c>
      <c r="M14" s="4">
        <f>2026-VLOOKUP($B14,bigboard2026!B:H,7,0)</f>
        <v>23</v>
      </c>
    </row>
    <row r="15" spans="1:13" x14ac:dyDescent="0.25">
      <c r="A15" s="3">
        <f>VLOOKUP(B15,bigboard2026!B:O,14,0)</f>
        <v>179</v>
      </c>
      <c r="B15" s="3" t="s">
        <v>250</v>
      </c>
      <c r="C15" s="3" t="s">
        <v>77</v>
      </c>
      <c r="D15" s="3" t="s">
        <v>251</v>
      </c>
      <c r="E15" s="3" t="str">
        <f>VLOOKUP(B15,Tabla1[[NOMBRE]:[RONDA_ESTIMADA]],4,0)</f>
        <v>R5</v>
      </c>
      <c r="F15" s="6">
        <v>24</v>
      </c>
      <c r="G15" s="6">
        <v>217</v>
      </c>
      <c r="H15" s="6">
        <v>1</v>
      </c>
      <c r="I15" s="8">
        <f>G15/F15</f>
        <v>9.0416666666666661</v>
      </c>
      <c r="J15" s="6"/>
      <c r="K15" s="4">
        <f>VLOOKUP($B15,bigboard2026!B:F,5,0)</f>
        <v>1.96</v>
      </c>
      <c r="L15" s="4">
        <f>VLOOKUP($B15,bigboard2026!B:G,6,0)</f>
        <v>113</v>
      </c>
      <c r="M15" s="4">
        <f>2026-VLOOKUP($B15,bigboard2026!B:H,7,0)</f>
        <v>24</v>
      </c>
    </row>
    <row r="16" spans="1:13" x14ac:dyDescent="0.25">
      <c r="A16" s="3">
        <f>VLOOKUP(B16,bigboard2026!B:O,14,0)</f>
        <v>181</v>
      </c>
      <c r="B16" s="3" t="s">
        <v>248</v>
      </c>
      <c r="C16" s="3" t="s">
        <v>77</v>
      </c>
      <c r="D16" s="3" t="s">
        <v>249</v>
      </c>
      <c r="E16" s="3" t="str">
        <f>VLOOKUP(B16,Tabla1[[NOMBRE]:[RONDA_ESTIMADA]],4,0)</f>
        <v>R5</v>
      </c>
      <c r="F16" s="6">
        <v>74</v>
      </c>
      <c r="G16" s="6">
        <v>727</v>
      </c>
      <c r="H16" s="6">
        <v>6</v>
      </c>
      <c r="I16" s="8">
        <f>G16/F16</f>
        <v>9.8243243243243246</v>
      </c>
      <c r="J16" s="6"/>
      <c r="K16" s="4">
        <f>VLOOKUP($B16,bigboard2026!B:F,5,0)</f>
        <v>2.0099999999999998</v>
      </c>
      <c r="L16" s="4">
        <f>VLOOKUP($B16,bigboard2026!B:G,6,0)</f>
        <v>108</v>
      </c>
      <c r="M16" s="4">
        <f>2026-VLOOKUP($B16,bigboard2026!B:H,7,0)</f>
        <v>22</v>
      </c>
    </row>
    <row r="17" spans="1:13" x14ac:dyDescent="0.25">
      <c r="A17" s="3">
        <f>VLOOKUP(B17,bigboard2026!B:O,14,0)</f>
        <v>193</v>
      </c>
      <c r="B17" s="3" t="s">
        <v>252</v>
      </c>
      <c r="C17" s="3" t="s">
        <v>77</v>
      </c>
      <c r="D17" s="3" t="s">
        <v>29</v>
      </c>
      <c r="E17" s="3" t="str">
        <f>VLOOKUP(B17,Tabla1[[NOMBRE]:[RONDA_ESTIMADA]],4,0)</f>
        <v>R5</v>
      </c>
      <c r="F17" s="6">
        <v>26</v>
      </c>
      <c r="G17" s="6">
        <v>253</v>
      </c>
      <c r="H17" s="6">
        <v>2</v>
      </c>
      <c r="I17" s="8">
        <f>G17/F17</f>
        <v>9.7307692307692299</v>
      </c>
      <c r="J17" s="6"/>
      <c r="K17" s="4">
        <f>VLOOKUP($B17,bigboard2026!B:F,5,0)</f>
        <v>1.96</v>
      </c>
      <c r="L17" s="4">
        <f>VLOOKUP($B17,bigboard2026!B:G,6,0)</f>
        <v>115</v>
      </c>
      <c r="M17" s="4">
        <f>2026-VLOOKUP($B17,bigboard2026!B:H,7,0)</f>
        <v>24</v>
      </c>
    </row>
    <row r="18" spans="1:13" x14ac:dyDescent="0.25">
      <c r="A18" s="3">
        <f>VLOOKUP(B18,bigboard2026!B:O,14,0)</f>
        <v>218</v>
      </c>
      <c r="B18" s="3" t="s">
        <v>240</v>
      </c>
      <c r="C18" s="3" t="s">
        <v>77</v>
      </c>
      <c r="D18" s="3" t="s">
        <v>6</v>
      </c>
      <c r="E18" s="3" t="str">
        <f>VLOOKUP(B18,Tabla1[[NOMBRE]:[RONDA_ESTIMADA]],4,0)</f>
        <v>R6</v>
      </c>
      <c r="F18" s="6">
        <v>15</v>
      </c>
      <c r="G18" s="6">
        <v>168</v>
      </c>
      <c r="H18" s="6">
        <v>2</v>
      </c>
      <c r="I18" s="8">
        <f>G18/F18</f>
        <v>11.2</v>
      </c>
      <c r="J18" s="6"/>
      <c r="K18" s="4">
        <f>VLOOKUP($B18,bigboard2026!B:F,5,0)</f>
        <v>1.98</v>
      </c>
      <c r="L18" s="4">
        <f>VLOOKUP($B18,bigboard2026!B:G,6,0)</f>
        <v>117</v>
      </c>
      <c r="M18" s="4">
        <f>2026-VLOOKUP($B18,bigboard2026!B:H,7,0)</f>
        <v>23</v>
      </c>
    </row>
    <row r="19" spans="1:13" x14ac:dyDescent="0.25">
      <c r="A19" s="3">
        <f>VLOOKUP(B19,bigboard2026!B:O,14,0)</f>
        <v>225</v>
      </c>
      <c r="B19" s="3" t="s">
        <v>243</v>
      </c>
      <c r="C19" s="3" t="s">
        <v>77</v>
      </c>
      <c r="D19" s="3" t="s">
        <v>37</v>
      </c>
      <c r="E19" s="3" t="str">
        <f>VLOOKUP(B19,Tabla1[[NOMBRE]:[RONDA_ESTIMADA]],4,0)</f>
        <v>R6</v>
      </c>
      <c r="F19" s="6">
        <v>20</v>
      </c>
      <c r="G19" s="6">
        <v>261</v>
      </c>
      <c r="H19" s="6">
        <v>1</v>
      </c>
      <c r="I19" s="8">
        <f>G19/F19</f>
        <v>13.05</v>
      </c>
      <c r="J19" s="6"/>
      <c r="K19" s="4">
        <f>VLOOKUP($B19,bigboard2026!B:F,5,0)</f>
        <v>1.96</v>
      </c>
      <c r="L19" s="4">
        <f>VLOOKUP($B19,bigboard2026!B:G,6,0)</f>
        <v>111</v>
      </c>
      <c r="M19" s="4">
        <f>2026-VLOOKUP($B19,bigboard2026!B:H,7,0)</f>
        <v>23</v>
      </c>
    </row>
    <row r="20" spans="1:13" x14ac:dyDescent="0.25">
      <c r="A20" s="3">
        <f>VLOOKUP(B20,bigboard2026!B:O,14,0)</f>
        <v>231</v>
      </c>
      <c r="B20" s="3" t="s">
        <v>109</v>
      </c>
      <c r="C20" s="3" t="s">
        <v>77</v>
      </c>
      <c r="D20" s="3" t="s">
        <v>110</v>
      </c>
      <c r="E20" s="3" t="str">
        <f>VLOOKUP(B20,Tabla1[[NOMBRE]:[RONDA_ESTIMADA]],4,0)</f>
        <v>R6</v>
      </c>
      <c r="F20" s="6">
        <v>39</v>
      </c>
      <c r="G20" s="6">
        <v>635</v>
      </c>
      <c r="H20" s="6">
        <v>5</v>
      </c>
      <c r="I20" s="8">
        <f>G20/F20</f>
        <v>16.282051282051281</v>
      </c>
      <c r="J20" s="6"/>
      <c r="K20" s="4">
        <f>VLOOKUP($B20,bigboard2026!B:F,5,0)</f>
        <v>1.93</v>
      </c>
      <c r="L20" s="4">
        <f>VLOOKUP($B20,bigboard2026!B:G,6,0)</f>
        <v>115</v>
      </c>
      <c r="M20" s="4">
        <f>2026-VLOOKUP($B20,bigboard2026!B:H,7,0)</f>
        <v>23</v>
      </c>
    </row>
    <row r="21" spans="1:13" x14ac:dyDescent="0.25">
      <c r="A21" s="3">
        <f>VLOOKUP(B21,bigboard2026!B:O,14,0)</f>
        <v>250</v>
      </c>
      <c r="B21" s="3" t="s">
        <v>246</v>
      </c>
      <c r="C21" s="3" t="s">
        <v>77</v>
      </c>
      <c r="D21" s="3" t="s">
        <v>217</v>
      </c>
      <c r="E21" s="3" t="str">
        <f>VLOOKUP(B21,Tabla1[[NOMBRE]:[RONDA_ESTIMADA]],4,0)</f>
        <v>R7</v>
      </c>
      <c r="F21" s="6">
        <v>34</v>
      </c>
      <c r="G21" s="6">
        <v>319</v>
      </c>
      <c r="H21" s="6">
        <v>2</v>
      </c>
      <c r="I21" s="8">
        <f>G21/F21</f>
        <v>9.382352941176471</v>
      </c>
      <c r="J21" s="6"/>
      <c r="K21" s="4">
        <f>VLOOKUP($B21,bigboard2026!B:F,5,0)</f>
        <v>1.93</v>
      </c>
      <c r="L21" s="4">
        <f>VLOOKUP($B21,bigboard2026!B:G,6,0)</f>
        <v>113</v>
      </c>
      <c r="M21" s="4">
        <f>2026-VLOOKUP($B21,bigboard2026!B:H,7,0)</f>
        <v>24</v>
      </c>
    </row>
    <row r="22" spans="1:13" x14ac:dyDescent="0.25">
      <c r="A22" s="3">
        <f>VLOOKUP(B22,bigboard2026!B:O,14,0)</f>
        <v>258</v>
      </c>
      <c r="B22" s="3" t="s">
        <v>241</v>
      </c>
      <c r="C22" s="3" t="s">
        <v>77</v>
      </c>
      <c r="D22" s="3" t="s">
        <v>50</v>
      </c>
      <c r="E22" s="3" t="str">
        <f>VLOOKUP(B22,Tabla1[[NOMBRE]:[RONDA_ESTIMADA]],4,0)</f>
        <v>R7</v>
      </c>
      <c r="F22" s="6">
        <v>32</v>
      </c>
      <c r="G22" s="6">
        <v>387</v>
      </c>
      <c r="H22" s="6">
        <v>2</v>
      </c>
      <c r="I22" s="8">
        <f>G22/F22</f>
        <v>12.09375</v>
      </c>
      <c r="J22" s="6"/>
      <c r="K22" s="4">
        <f>VLOOKUP($B22,bigboard2026!B:F,5,0)</f>
        <v>1.88</v>
      </c>
      <c r="L22" s="4">
        <f>VLOOKUP($B22,bigboard2026!B:G,6,0)</f>
        <v>110</v>
      </c>
      <c r="M22" s="4">
        <f>2026-VLOOKUP($B22,bigboard2026!B:H,7,0)</f>
        <v>24</v>
      </c>
    </row>
    <row r="23" spans="1:13" x14ac:dyDescent="0.25">
      <c r="A23" s="3">
        <f>VLOOKUP(B23,bigboard2026!B:O,14,0)</f>
        <v>267</v>
      </c>
      <c r="B23" s="3" t="s">
        <v>242</v>
      </c>
      <c r="C23" s="3" t="s">
        <v>77</v>
      </c>
      <c r="D23" s="3" t="s">
        <v>24</v>
      </c>
      <c r="E23" s="3" t="str">
        <f>VLOOKUP(B23,Tabla1[[NOMBRE]:[RONDA_ESTIMADA]],4,0)</f>
        <v>R7</v>
      </c>
      <c r="F23" s="6">
        <v>30</v>
      </c>
      <c r="G23" s="6">
        <v>450</v>
      </c>
      <c r="H23" s="6">
        <v>4</v>
      </c>
      <c r="I23" s="8">
        <f>G23/F23</f>
        <v>15</v>
      </c>
      <c r="J23" s="6"/>
      <c r="K23" s="4">
        <f>VLOOKUP($B23,bigboard2026!B:F,5,0)</f>
        <v>1.93</v>
      </c>
      <c r="L23" s="4">
        <f>VLOOKUP($B23,bigboard2026!B:G,6,0)</f>
        <v>113</v>
      </c>
      <c r="M23" s="4">
        <f>2026-VLOOKUP($B23,bigboard2026!B:H,7,0)</f>
        <v>24</v>
      </c>
    </row>
    <row r="24" spans="1:13" x14ac:dyDescent="0.25">
      <c r="A24" s="3">
        <f>VLOOKUP(B24,bigboard2026!B:O,14,0)</f>
        <v>0</v>
      </c>
      <c r="B24" s="3" t="s">
        <v>255</v>
      </c>
      <c r="C24" s="3" t="s">
        <v>77</v>
      </c>
      <c r="D24" s="3" t="s">
        <v>213</v>
      </c>
      <c r="E24" s="3" t="str">
        <f>VLOOKUP(B24,Tabla1[[NOMBRE]:[RONDA_ESTIMADA]],4,0)</f>
        <v>UDFA</v>
      </c>
      <c r="F24" s="6">
        <v>27</v>
      </c>
      <c r="G24" s="6">
        <v>322</v>
      </c>
      <c r="H24" s="6">
        <v>2</v>
      </c>
      <c r="I24" s="8">
        <f>G24/F24</f>
        <v>11.925925925925926</v>
      </c>
      <c r="J24" s="6"/>
      <c r="K24" s="4">
        <f>VLOOKUP($B24,bigboard2026!B:F,5,0)</f>
        <v>1.93</v>
      </c>
      <c r="L24" s="4">
        <f>VLOOKUP($B24,bigboard2026!B:G,6,0)</f>
        <v>108</v>
      </c>
      <c r="M24" s="4">
        <f>2026-VLOOKUP($B24,bigboard2026!B:H,7,0)</f>
        <v>22</v>
      </c>
    </row>
    <row r="25" spans="1:13" x14ac:dyDescent="0.25">
      <c r="A25" s="3">
        <f>VLOOKUP(B25,bigboard2026!B:O,14,0)</f>
        <v>0</v>
      </c>
      <c r="B25" s="3" t="s">
        <v>245</v>
      </c>
      <c r="C25" s="3" t="s">
        <v>77</v>
      </c>
      <c r="D25" s="3" t="s">
        <v>213</v>
      </c>
      <c r="E25" s="3" t="str">
        <f>VLOOKUP(B25,Tabla1[[NOMBRE]:[RONDA_ESTIMADA]],4,0)</f>
        <v>UDFA</v>
      </c>
      <c r="F25" s="6">
        <v>31</v>
      </c>
      <c r="G25" s="6">
        <v>436</v>
      </c>
      <c r="H25" s="6">
        <v>4</v>
      </c>
      <c r="I25" s="8">
        <f>G25/F25</f>
        <v>14.064516129032258</v>
      </c>
      <c r="J25" s="6"/>
      <c r="K25" s="4">
        <f>VLOOKUP($B25,bigboard2026!B:F,5,0)</f>
        <v>1.96</v>
      </c>
      <c r="L25" s="4">
        <f>VLOOKUP($B25,bigboard2026!B:G,6,0)</f>
        <v>114</v>
      </c>
      <c r="M25" s="4">
        <f>2026-VLOOKUP($B25,bigboard2026!B:H,7,0)</f>
        <v>24</v>
      </c>
    </row>
    <row r="26" spans="1:13" x14ac:dyDescent="0.25">
      <c r="A26" s="3">
        <f>VLOOKUP(B26,bigboard2026!B:O,14,0)</f>
        <v>0</v>
      </c>
      <c r="B26" s="3" t="s">
        <v>247</v>
      </c>
      <c r="C26" s="3" t="s">
        <v>77</v>
      </c>
      <c r="D26" s="3" t="s">
        <v>54</v>
      </c>
      <c r="E26" s="3" t="str">
        <f>VLOOKUP(B26,Tabla1[[NOMBRE]:[RONDA_ESTIMADA]],4,0)</f>
        <v>UDFA</v>
      </c>
      <c r="F26" s="6">
        <v>14</v>
      </c>
      <c r="G26" s="6">
        <v>167</v>
      </c>
      <c r="H26" s="6">
        <v>2</v>
      </c>
      <c r="I26" s="8">
        <f>G26/F26</f>
        <v>11.928571428571429</v>
      </c>
      <c r="J26" s="6"/>
      <c r="K26" s="4">
        <f>VLOOKUP($B26,bigboard2026!B:F,5,0)</f>
        <v>1.93</v>
      </c>
      <c r="L26" s="4">
        <f>VLOOKUP($B26,bigboard2026!B:G,6,0)</f>
        <v>113</v>
      </c>
      <c r="M26" s="4">
        <f>2026-VLOOKUP($B26,bigboard2026!B:H,7,0)</f>
        <v>24</v>
      </c>
    </row>
    <row r="27" spans="1:13" x14ac:dyDescent="0.25">
      <c r="A27" s="3">
        <f>VLOOKUP(B27,bigboard2026!B:O,14,0)</f>
        <v>0</v>
      </c>
      <c r="B27" s="3" t="s">
        <v>256</v>
      </c>
      <c r="C27" s="3" t="s">
        <v>77</v>
      </c>
      <c r="D27" s="3" t="s">
        <v>56</v>
      </c>
      <c r="E27" s="3" t="str">
        <f>VLOOKUP(B27,Tabla1[[NOMBRE]:[RONDA_ESTIMADA]],4,0)</f>
        <v>UDFA</v>
      </c>
      <c r="F27" s="6">
        <v>24</v>
      </c>
      <c r="G27" s="6">
        <v>252</v>
      </c>
      <c r="H27" s="6">
        <v>2</v>
      </c>
      <c r="I27" s="8">
        <f>G27/F27</f>
        <v>10.5</v>
      </c>
      <c r="J27" s="6"/>
      <c r="K27" s="4">
        <f>VLOOKUP($B27,bigboard2026!B:F,5,0)</f>
        <v>1.96</v>
      </c>
      <c r="L27" s="4">
        <f>VLOOKUP($B27,bigboard2026!B:G,6,0)</f>
        <v>113</v>
      </c>
      <c r="M27" s="4">
        <f>2026-VLOOKUP($B27,bigboard2026!B:H,7,0)</f>
        <v>23</v>
      </c>
    </row>
    <row r="28" spans="1:13" x14ac:dyDescent="0.25">
      <c r="A28" s="3">
        <f>VLOOKUP(B28,bigboard2026!B:O,14,0)</f>
        <v>0</v>
      </c>
      <c r="B28" s="3" t="s">
        <v>253</v>
      </c>
      <c r="C28" s="3" t="s">
        <v>77</v>
      </c>
      <c r="D28" s="3" t="s">
        <v>67</v>
      </c>
      <c r="E28" s="3" t="str">
        <f>VLOOKUP(B28,Tabla1[[NOMBRE]:[RONDA_ESTIMADA]],4,0)</f>
        <v>UDFA</v>
      </c>
      <c r="F28" s="6">
        <v>44</v>
      </c>
      <c r="G28" s="6">
        <v>533</v>
      </c>
      <c r="H28" s="6">
        <v>0</v>
      </c>
      <c r="I28" s="8">
        <f>G28/F28</f>
        <v>12.113636363636363</v>
      </c>
      <c r="J28" s="6"/>
      <c r="K28" s="4">
        <f>VLOOKUP($B28,bigboard2026!B:F,5,0)</f>
        <v>1.88</v>
      </c>
      <c r="L28" s="4">
        <f>VLOOKUP($B28,bigboard2026!B:G,6,0)</f>
        <v>105</v>
      </c>
      <c r="M28" s="4">
        <f>2026-VLOOKUP($B28,bigboard2026!B:H,7,0)</f>
        <v>22</v>
      </c>
    </row>
    <row r="29" spans="1:13" x14ac:dyDescent="0.25">
      <c r="A29" s="3">
        <f>VLOOKUP(B29,bigboard2026!B:O,14,0)</f>
        <v>0</v>
      </c>
      <c r="B29" s="3" t="s">
        <v>434</v>
      </c>
      <c r="C29" s="3" t="s">
        <v>77</v>
      </c>
      <c r="D29" s="3" t="s">
        <v>435</v>
      </c>
      <c r="E29" s="3" t="str">
        <f>VLOOKUP(B29,Tabla1[[NOMBRE]:[RONDA_ESTIMADA]],4,0)</f>
        <v>UDFA</v>
      </c>
      <c r="F29" s="6">
        <v>7</v>
      </c>
      <c r="G29" s="6">
        <v>82</v>
      </c>
      <c r="H29" s="6">
        <v>0</v>
      </c>
      <c r="I29" s="8">
        <f>G29/F29</f>
        <v>11.714285714285714</v>
      </c>
      <c r="J29" s="6">
        <v>2024</v>
      </c>
      <c r="K29" s="4">
        <f>VLOOKUP($B29,bigboard2026!B:F,5,0)</f>
        <v>1.98</v>
      </c>
      <c r="L29" s="4">
        <f>VLOOKUP($B29,bigboard2026!B:G,6,0)</f>
        <v>108</v>
      </c>
      <c r="M29" s="4">
        <f>2026-VLOOKUP($B29,bigboard2026!B:H,7,0)</f>
        <v>23</v>
      </c>
    </row>
  </sheetData>
  <sortState xmlns:xlrd2="http://schemas.microsoft.com/office/spreadsheetml/2017/richdata2" ref="A2:M29">
    <sortCondition ref="E2:E29"/>
    <sortCondition ref="A2:A29"/>
  </sortState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C72FC-1BA5-418D-8639-DBD327DA10E0}">
  <dimension ref="A1:H28"/>
  <sheetViews>
    <sheetView workbookViewId="0"/>
  </sheetViews>
  <sheetFormatPr baseColWidth="10" defaultRowHeight="15" x14ac:dyDescent="0.25"/>
  <cols>
    <col min="1" max="1" width="7.42578125" style="5" bestFit="1" customWidth="1"/>
    <col min="2" max="2" width="22.42578125" style="5" bestFit="1" customWidth="1"/>
    <col min="3" max="3" width="12.7109375" style="5" bestFit="1" customWidth="1"/>
    <col min="4" max="4" width="17" style="5" bestFit="1" customWidth="1"/>
    <col min="5" max="5" width="22.28515625" style="5" bestFit="1" customWidth="1"/>
    <col min="6" max="8" width="7.28515625" style="5" customWidth="1"/>
  </cols>
  <sheetData>
    <row r="1" spans="1:8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453</v>
      </c>
      <c r="G1" s="2" t="s">
        <v>454</v>
      </c>
      <c r="H1" s="2" t="s">
        <v>458</v>
      </c>
    </row>
    <row r="2" spans="1:8" x14ac:dyDescent="0.25">
      <c r="A2" s="3">
        <f>VLOOKUP(B2,bigboard2026!B:O,14,0)</f>
        <v>8</v>
      </c>
      <c r="B2" s="3" t="s">
        <v>14</v>
      </c>
      <c r="C2" s="3" t="s">
        <v>15</v>
      </c>
      <c r="D2" s="3" t="s">
        <v>10</v>
      </c>
      <c r="E2" s="3" t="str">
        <f>VLOOKUP(B2,Tabla1[[NOMBRE]:[RONDA_ESTIMADA]],4,0)</f>
        <v>R1</v>
      </c>
      <c r="F2" s="4">
        <f>VLOOKUP($B2,bigboard2026!B:F,5,0)</f>
        <v>1.96</v>
      </c>
      <c r="G2" s="4">
        <f>VLOOKUP($B2,bigboard2026!B:G,6,0)</f>
        <v>149</v>
      </c>
      <c r="H2" s="4">
        <f>2026-VLOOKUP($B2,bigboard2026!B:H,7,0)</f>
        <v>21</v>
      </c>
    </row>
    <row r="3" spans="1:8" x14ac:dyDescent="0.25">
      <c r="A3" s="3">
        <f>VLOOKUP(B3,bigboard2026!B:O,14,0)</f>
        <v>13</v>
      </c>
      <c r="B3" s="3" t="s">
        <v>36</v>
      </c>
      <c r="C3" s="3" t="s">
        <v>15</v>
      </c>
      <c r="D3" s="3" t="s">
        <v>37</v>
      </c>
      <c r="E3" s="3" t="str">
        <f>VLOOKUP(B3,Tabla1[[NOMBRE]:[RONDA_ESTIMADA]],4,0)</f>
        <v>R1</v>
      </c>
      <c r="F3" s="4">
        <f>VLOOKUP($B3,bigboard2026!B:F,5,0)</f>
        <v>2.0099999999999998</v>
      </c>
      <c r="G3" s="4">
        <f>VLOOKUP($B3,bigboard2026!B:G,6,0)</f>
        <v>143</v>
      </c>
      <c r="H3" s="4">
        <f>2026-VLOOKUP($B3,bigboard2026!B:H,7,0)</f>
        <v>22</v>
      </c>
    </row>
    <row r="4" spans="1:8" x14ac:dyDescent="0.25">
      <c r="A4" s="3">
        <f>VLOOKUP(B4,bigboard2026!B:O,14,0)</f>
        <v>14</v>
      </c>
      <c r="B4" s="3" t="s">
        <v>16</v>
      </c>
      <c r="C4" s="3" t="s">
        <v>15</v>
      </c>
      <c r="D4" s="3" t="s">
        <v>17</v>
      </c>
      <c r="E4" s="3" t="str">
        <f>VLOOKUP(B4,Tabla1[[NOMBRE]:[RONDA_ESTIMADA]],4,0)</f>
        <v>R1</v>
      </c>
      <c r="F4" s="4">
        <f>VLOOKUP($B4,bigboard2026!B:F,5,0)</f>
        <v>1.96</v>
      </c>
      <c r="G4" s="4">
        <f>VLOOKUP($B4,bigboard2026!B:G,6,0)</f>
        <v>141</v>
      </c>
      <c r="H4" s="4">
        <f>2026-VLOOKUP($B4,bigboard2026!B:H,7,0)</f>
        <v>22</v>
      </c>
    </row>
    <row r="5" spans="1:8" x14ac:dyDescent="0.25">
      <c r="A5" s="3">
        <f>VLOOKUP(B5,bigboard2026!B:O,14,0)</f>
        <v>24</v>
      </c>
      <c r="B5" s="3" t="s">
        <v>30</v>
      </c>
      <c r="C5" s="3" t="s">
        <v>15</v>
      </c>
      <c r="D5" s="3" t="s">
        <v>31</v>
      </c>
      <c r="E5" s="3" t="str">
        <f>VLOOKUP(B5,Tabla1[[NOMBRE]:[RONDA_ESTIMADA]],4,0)</f>
        <v>R1</v>
      </c>
      <c r="F5" s="4">
        <f>VLOOKUP($B5,bigboard2026!B:F,5,0)</f>
        <v>2.0099999999999998</v>
      </c>
      <c r="G5" s="4">
        <f>VLOOKUP($B5,bigboard2026!B:G,6,0)</f>
        <v>160</v>
      </c>
      <c r="H5" s="4">
        <f>2026-VLOOKUP($B5,bigboard2026!B:H,7,0)</f>
        <v>21</v>
      </c>
    </row>
    <row r="6" spans="1:8" x14ac:dyDescent="0.25">
      <c r="A6" s="3">
        <f>VLOOKUP(B6,bigboard2026!B:O,14,0)</f>
        <v>26</v>
      </c>
      <c r="B6" s="3" t="s">
        <v>52</v>
      </c>
      <c r="C6" s="3" t="s">
        <v>15</v>
      </c>
      <c r="D6" s="3" t="s">
        <v>22</v>
      </c>
      <c r="E6" s="3" t="str">
        <f>VLOOKUP(B6,Tabla1[[NOMBRE]:[RONDA_ESTIMADA]],4,0)</f>
        <v>R1</v>
      </c>
      <c r="F6" s="4">
        <f>VLOOKUP($B6,bigboard2026!B:F,5,0)</f>
        <v>2.0099999999999998</v>
      </c>
      <c r="G6" s="4">
        <f>VLOOKUP($B6,bigboard2026!B:G,6,0)</f>
        <v>143</v>
      </c>
      <c r="H6" s="4">
        <f>2026-VLOOKUP($B6,bigboard2026!B:H,7,0)</f>
        <v>22</v>
      </c>
    </row>
    <row r="7" spans="1:8" x14ac:dyDescent="0.25">
      <c r="A7" s="3">
        <f>VLOOKUP(B7,bigboard2026!B:O,14,0)</f>
        <v>30</v>
      </c>
      <c r="B7" s="3" t="s">
        <v>456</v>
      </c>
      <c r="C7" s="3" t="s">
        <v>15</v>
      </c>
      <c r="D7" s="3" t="s">
        <v>26</v>
      </c>
      <c r="E7" s="3" t="str">
        <f>VLOOKUP(B7,Tabla1[[NOMBRE]:[RONDA_ESTIMADA]],4,0)</f>
        <v>R1</v>
      </c>
      <c r="F7" s="4">
        <f>VLOOKUP($B7,bigboard2026!B:F,5,0)</f>
        <v>1.98</v>
      </c>
      <c r="G7" s="4">
        <f>VLOOKUP($B7,bigboard2026!B:G,6,0)</f>
        <v>150</v>
      </c>
      <c r="H7" s="4">
        <f>2026-VLOOKUP($B7,bigboard2026!B:H,7,0)</f>
        <v>22</v>
      </c>
    </row>
    <row r="8" spans="1:8" x14ac:dyDescent="0.25">
      <c r="A8" s="3">
        <f>VLOOKUP(B8,bigboard2026!B:O,14,0)</f>
        <v>38</v>
      </c>
      <c r="B8" s="3" t="s">
        <v>64</v>
      </c>
      <c r="C8" s="3" t="s">
        <v>15</v>
      </c>
      <c r="D8" s="3" t="s">
        <v>17</v>
      </c>
      <c r="E8" s="3" t="str">
        <f>VLOOKUP(B8,Tabla1[[NOMBRE]:[RONDA_ESTIMADA]],4,0)</f>
        <v>R1</v>
      </c>
      <c r="F8" s="4">
        <f>VLOOKUP($B8,bigboard2026!B:F,5,0)</f>
        <v>1.98</v>
      </c>
      <c r="G8" s="4">
        <f>VLOOKUP($B8,bigboard2026!B:G,6,0)</f>
        <v>142</v>
      </c>
      <c r="H8" s="4">
        <f>2026-VLOOKUP($B8,bigboard2026!B:H,7,0)</f>
        <v>24</v>
      </c>
    </row>
    <row r="9" spans="1:8" x14ac:dyDescent="0.25">
      <c r="A9" s="3">
        <f>VLOOKUP(B9,bigboard2026!B:O,14,0)</f>
        <v>69</v>
      </c>
      <c r="B9" s="3" t="s">
        <v>268</v>
      </c>
      <c r="C9" s="3" t="s">
        <v>15</v>
      </c>
      <c r="D9" s="3" t="s">
        <v>269</v>
      </c>
      <c r="E9" s="3" t="str">
        <f>VLOOKUP(B9,Tabla1[[NOMBRE]:[RONDA_ESTIMADA]],4,0)</f>
        <v>R2</v>
      </c>
      <c r="F9" s="4">
        <f>VLOOKUP($B9,bigboard2026!B:F,5,0)</f>
        <v>2.0299999999999998</v>
      </c>
      <c r="G9" s="4">
        <f>VLOOKUP($B9,bigboard2026!B:G,6,0)</f>
        <v>147</v>
      </c>
      <c r="H9" s="4">
        <f>2026-VLOOKUP($B9,bigboard2026!B:H,7,0)</f>
        <v>23</v>
      </c>
    </row>
    <row r="10" spans="1:8" x14ac:dyDescent="0.25">
      <c r="A10" s="3">
        <f>VLOOKUP(B10,bigboard2026!B:O,14,0)</f>
        <v>101</v>
      </c>
      <c r="B10" s="3" t="s">
        <v>293</v>
      </c>
      <c r="C10" s="3" t="s">
        <v>15</v>
      </c>
      <c r="D10" s="3" t="s">
        <v>10</v>
      </c>
      <c r="E10" s="3" t="str">
        <f>VLOOKUP(B10,Tabla1[[NOMBRE]:[RONDA_ESTIMADA]],4,0)</f>
        <v>R3</v>
      </c>
      <c r="F10" s="4">
        <f>VLOOKUP($B10,bigboard2026!B:F,5,0)</f>
        <v>2.06</v>
      </c>
      <c r="G10" s="4">
        <f>VLOOKUP($B10,bigboard2026!B:G,6,0)</f>
        <v>157</v>
      </c>
      <c r="H10" s="4">
        <f>2026-VLOOKUP($B10,bigboard2026!B:H,7,0)</f>
        <v>24</v>
      </c>
    </row>
    <row r="11" spans="1:8" x14ac:dyDescent="0.25">
      <c r="A11" s="3">
        <f>VLOOKUP(B11,bigboard2026!B:O,14,0)</f>
        <v>113</v>
      </c>
      <c r="B11" s="3" t="s">
        <v>274</v>
      </c>
      <c r="C11" s="3" t="s">
        <v>15</v>
      </c>
      <c r="D11" s="3" t="s">
        <v>42</v>
      </c>
      <c r="E11" s="3" t="str">
        <f>VLOOKUP(B11,Tabla1[[NOMBRE]:[RONDA_ESTIMADA]],4,0)</f>
        <v>R3</v>
      </c>
      <c r="F11" s="4">
        <f>VLOOKUP($B11,bigboard2026!B:F,5,0)</f>
        <v>2.0099999999999998</v>
      </c>
      <c r="G11" s="4">
        <f>VLOOKUP($B11,bigboard2026!B:G,6,0)</f>
        <v>145</v>
      </c>
      <c r="H11" s="4">
        <f>2026-VLOOKUP($B11,bigboard2026!B:H,7,0)</f>
        <v>24</v>
      </c>
    </row>
    <row r="12" spans="1:8" x14ac:dyDescent="0.25">
      <c r="A12" s="3">
        <f>VLOOKUP(B12,bigboard2026!B:O,14,0)</f>
        <v>120</v>
      </c>
      <c r="B12" s="3" t="s">
        <v>261</v>
      </c>
      <c r="C12" s="3" t="s">
        <v>15</v>
      </c>
      <c r="D12" s="3" t="s">
        <v>262</v>
      </c>
      <c r="E12" s="3" t="str">
        <f>VLOOKUP(B12,Tabla1[[NOMBRE]:[RONDA_ESTIMADA]],4,0)</f>
        <v>R3</v>
      </c>
      <c r="F12" s="4">
        <f>VLOOKUP($B12,bigboard2026!B:F,5,0)</f>
        <v>1.96</v>
      </c>
      <c r="G12" s="4">
        <f>VLOOKUP($B12,bigboard2026!B:G,6,0)</f>
        <v>141</v>
      </c>
      <c r="H12" s="4">
        <f>2026-VLOOKUP($B12,bigboard2026!B:H,7,0)</f>
        <v>23</v>
      </c>
    </row>
    <row r="13" spans="1:8" x14ac:dyDescent="0.25">
      <c r="A13" s="3">
        <f>VLOOKUP(B13,bigboard2026!B:O,14,0)</f>
        <v>132</v>
      </c>
      <c r="B13" s="3" t="s">
        <v>290</v>
      </c>
      <c r="C13" s="3" t="s">
        <v>15</v>
      </c>
      <c r="D13" s="3" t="s">
        <v>120</v>
      </c>
      <c r="E13" s="3" t="str">
        <f>VLOOKUP(B13,Tabla1[[NOMBRE]:[RONDA_ESTIMADA]],4,0)</f>
        <v>R4</v>
      </c>
      <c r="F13" s="4">
        <f>VLOOKUP($B13,bigboard2026!B:F,5,0)</f>
        <v>1.96</v>
      </c>
      <c r="G13" s="4">
        <f>VLOOKUP($B13,bigboard2026!B:G,6,0)</f>
        <v>145</v>
      </c>
      <c r="H13" s="4">
        <f>2026-VLOOKUP($B13,bigboard2026!B:H,7,0)</f>
        <v>23</v>
      </c>
    </row>
    <row r="14" spans="1:8" x14ac:dyDescent="0.25">
      <c r="A14" s="3">
        <f>VLOOKUP(B14,bigboard2026!B:O,14,0)</f>
        <v>133</v>
      </c>
      <c r="B14" s="3" t="s">
        <v>297</v>
      </c>
      <c r="C14" s="3" t="s">
        <v>15</v>
      </c>
      <c r="D14" s="3" t="s">
        <v>69</v>
      </c>
      <c r="E14" s="3" t="str">
        <f>VLOOKUP(B14,Tabla1[[NOMBRE]:[RONDA_ESTIMADA]],4,0)</f>
        <v>R4</v>
      </c>
      <c r="F14" s="4">
        <f>VLOOKUP($B14,bigboard2026!B:F,5,0)</f>
        <v>2.0099999999999998</v>
      </c>
      <c r="G14" s="4">
        <f>VLOOKUP($B14,bigboard2026!B:G,6,0)</f>
        <v>144</v>
      </c>
      <c r="H14" s="4">
        <f>2026-VLOOKUP($B14,bigboard2026!B:H,7,0)</f>
        <v>23</v>
      </c>
    </row>
    <row r="15" spans="1:8" x14ac:dyDescent="0.25">
      <c r="A15" s="3">
        <f>VLOOKUP(B15,bigboard2026!B:O,14,0)</f>
        <v>138</v>
      </c>
      <c r="B15" s="3" t="s">
        <v>280</v>
      </c>
      <c r="C15" s="3" t="s">
        <v>15</v>
      </c>
      <c r="D15" s="3" t="s">
        <v>281</v>
      </c>
      <c r="E15" s="3" t="str">
        <f>VLOOKUP(B15,Tabla1[[NOMBRE]:[RONDA_ESTIMADA]],4,0)</f>
        <v>R4</v>
      </c>
      <c r="F15" s="4">
        <f>VLOOKUP($B15,bigboard2026!B:F,5,0)</f>
        <v>1.96</v>
      </c>
      <c r="G15" s="4">
        <f>VLOOKUP($B15,bigboard2026!B:G,6,0)</f>
        <v>142</v>
      </c>
      <c r="H15" s="4">
        <f>2026-VLOOKUP($B15,bigboard2026!B:H,7,0)</f>
        <v>23</v>
      </c>
    </row>
    <row r="16" spans="1:8" x14ac:dyDescent="0.25">
      <c r="A16" s="3">
        <f>VLOOKUP(B16,bigboard2026!B:O,14,0)</f>
        <v>160</v>
      </c>
      <c r="B16" s="3" t="s">
        <v>464</v>
      </c>
      <c r="C16" s="3" t="s">
        <v>15</v>
      </c>
      <c r="D16" s="3" t="s">
        <v>60</v>
      </c>
      <c r="E16" s="3" t="str">
        <f>VLOOKUP(B16,Tabla1[[NOMBRE]:[RONDA_ESTIMADA]],4,0)</f>
        <v>R4</v>
      </c>
      <c r="F16" s="4">
        <f>VLOOKUP($B16,bigboard2026!B:F,5,0)</f>
        <v>2.0299999999999998</v>
      </c>
      <c r="G16" s="4">
        <f>VLOOKUP($B16,bigboard2026!B:G,6,0)</f>
        <v>144</v>
      </c>
      <c r="H16" s="4">
        <f>2026-VLOOKUP($B16,bigboard2026!B:H,7,0)</f>
        <v>22</v>
      </c>
    </row>
    <row r="17" spans="1:8" x14ac:dyDescent="0.25">
      <c r="A17" s="3">
        <f>VLOOKUP(B17,bigboard2026!B:O,14,0)</f>
        <v>164</v>
      </c>
      <c r="B17" s="3" t="s">
        <v>278</v>
      </c>
      <c r="C17" s="3" t="s">
        <v>15</v>
      </c>
      <c r="D17" s="3" t="s">
        <v>207</v>
      </c>
      <c r="E17" s="3" t="str">
        <f>VLOOKUP(B17,Tabla1[[NOMBRE]:[RONDA_ESTIMADA]],4,0)</f>
        <v>R5</v>
      </c>
      <c r="F17" s="4">
        <f>VLOOKUP($B17,bigboard2026!B:F,5,0)</f>
        <v>1.98</v>
      </c>
      <c r="G17" s="4">
        <f>VLOOKUP($B17,bigboard2026!B:G,6,0)</f>
        <v>152</v>
      </c>
      <c r="H17" s="4">
        <f>2026-VLOOKUP($B17,bigboard2026!B:H,7,0)</f>
        <v>23</v>
      </c>
    </row>
    <row r="18" spans="1:8" x14ac:dyDescent="0.25">
      <c r="A18" s="3">
        <f>VLOOKUP(B18,bigboard2026!B:O,14,0)</f>
        <v>176</v>
      </c>
      <c r="B18" s="3" t="s">
        <v>307</v>
      </c>
      <c r="C18" s="3" t="s">
        <v>15</v>
      </c>
      <c r="D18" s="3" t="s">
        <v>13</v>
      </c>
      <c r="E18" s="3" t="str">
        <f>VLOOKUP(B18,Tabla1[[NOMBRE]:[RONDA_ESTIMADA]],4,0)</f>
        <v>R5</v>
      </c>
      <c r="F18" s="4">
        <f>VLOOKUP($B18,bigboard2026!B:F,5,0)</f>
        <v>1.98</v>
      </c>
      <c r="G18" s="4">
        <f>VLOOKUP($B18,bigboard2026!B:G,6,0)</f>
        <v>139</v>
      </c>
      <c r="H18" s="4">
        <f>2026-VLOOKUP($B18,bigboard2026!B:H,7,0)</f>
        <v>23</v>
      </c>
    </row>
    <row r="19" spans="1:8" x14ac:dyDescent="0.25">
      <c r="A19" s="3">
        <f>VLOOKUP(B19,bigboard2026!B:O,14,0)</f>
        <v>177</v>
      </c>
      <c r="B19" s="3" t="s">
        <v>275</v>
      </c>
      <c r="C19" s="3" t="s">
        <v>15</v>
      </c>
      <c r="D19" s="3" t="s">
        <v>54</v>
      </c>
      <c r="E19" s="3" t="str">
        <f>VLOOKUP(B19,Tabla1[[NOMBRE]:[RONDA_ESTIMADA]],4,0)</f>
        <v>R5</v>
      </c>
      <c r="F19" s="4">
        <f>VLOOKUP($B19,bigboard2026!B:F,5,0)</f>
        <v>1.96</v>
      </c>
      <c r="G19" s="4">
        <f>VLOOKUP($B19,bigboard2026!B:G,6,0)</f>
        <v>142</v>
      </c>
      <c r="H19" s="4">
        <f>2026-VLOOKUP($B19,bigboard2026!B:H,7,0)</f>
        <v>23</v>
      </c>
    </row>
    <row r="20" spans="1:8" x14ac:dyDescent="0.25">
      <c r="A20" s="3">
        <f>VLOOKUP(B20,bigboard2026!B:O,14,0)</f>
        <v>196</v>
      </c>
      <c r="B20" s="3" t="s">
        <v>469</v>
      </c>
      <c r="C20" s="3" t="s">
        <v>15</v>
      </c>
      <c r="D20" s="3" t="s">
        <v>54</v>
      </c>
      <c r="E20" s="3" t="str">
        <f>VLOOKUP(B20,Tabla1[[NOMBRE]:[RONDA_ESTIMADA]],4,0)</f>
        <v>R5</v>
      </c>
      <c r="F20" s="4">
        <f>VLOOKUP($B20,bigboard2026!B:F,5,0)</f>
        <v>2.0299999999999998</v>
      </c>
      <c r="G20" s="4">
        <f>VLOOKUP($B20,bigboard2026!B:G,6,0)</f>
        <v>142</v>
      </c>
      <c r="H20" s="4">
        <f>2026-VLOOKUP($B20,bigboard2026!B:H,7,0)</f>
        <v>23</v>
      </c>
    </row>
    <row r="21" spans="1:8" x14ac:dyDescent="0.25">
      <c r="A21" s="3">
        <f>VLOOKUP(B21,bigboard2026!B:O,14,0)</f>
        <v>219</v>
      </c>
      <c r="B21" s="3" t="s">
        <v>272</v>
      </c>
      <c r="C21" s="3" t="s">
        <v>15</v>
      </c>
      <c r="D21" s="3" t="s">
        <v>100</v>
      </c>
      <c r="E21" s="3" t="str">
        <f>VLOOKUP(B21,Tabla1[[NOMBRE]:[RONDA_ESTIMADA]],4,0)</f>
        <v>R6</v>
      </c>
      <c r="F21" s="4">
        <f>VLOOKUP($B21,bigboard2026!B:F,5,0)</f>
        <v>1.93</v>
      </c>
      <c r="G21" s="4">
        <f>VLOOKUP($B21,bigboard2026!B:G,6,0)</f>
        <v>143</v>
      </c>
      <c r="H21" s="4">
        <f>2026-VLOOKUP($B21,bigboard2026!B:H,7,0)</f>
        <v>24</v>
      </c>
    </row>
    <row r="22" spans="1:8" x14ac:dyDescent="0.25">
      <c r="A22" s="3">
        <f>VLOOKUP(B22,bigboard2026!B:O,14,0)</f>
        <v>242</v>
      </c>
      <c r="B22" s="3" t="s">
        <v>138</v>
      </c>
      <c r="C22" s="3" t="s">
        <v>15</v>
      </c>
      <c r="D22" s="3" t="s">
        <v>50</v>
      </c>
      <c r="E22" s="3" t="str">
        <f>VLOOKUP(B22,Tabla1[[NOMBRE]:[RONDA_ESTIMADA]],4,0)</f>
        <v>R7</v>
      </c>
      <c r="F22" s="4">
        <f>VLOOKUP($B22,bigboard2026!B:F,5,0)</f>
        <v>1.96</v>
      </c>
      <c r="G22" s="4">
        <f>VLOOKUP($B22,bigboard2026!B:G,6,0)</f>
        <v>139</v>
      </c>
      <c r="H22" s="4">
        <f>2026-VLOOKUP($B22,bigboard2026!B:H,7,0)</f>
        <v>22</v>
      </c>
    </row>
    <row r="23" spans="1:8" x14ac:dyDescent="0.25">
      <c r="A23" s="3">
        <f>VLOOKUP(B23,bigboard2026!B:O,14,0)</f>
        <v>243</v>
      </c>
      <c r="B23" s="3" t="s">
        <v>298</v>
      </c>
      <c r="C23" s="3" t="s">
        <v>15</v>
      </c>
      <c r="D23" s="3" t="s">
        <v>175</v>
      </c>
      <c r="E23" s="3" t="str">
        <f>VLOOKUP(B23,Tabla1[[NOMBRE]:[RONDA_ESTIMADA]],4,0)</f>
        <v>R7</v>
      </c>
      <c r="F23" s="4">
        <f>VLOOKUP($B23,bigboard2026!B:F,5,0)</f>
        <v>1.98</v>
      </c>
      <c r="G23" s="4">
        <f>VLOOKUP($B23,bigboard2026!B:G,6,0)</f>
        <v>145</v>
      </c>
      <c r="H23" s="4">
        <f>2026-VLOOKUP($B23,bigboard2026!B:H,7,0)</f>
        <v>23</v>
      </c>
    </row>
    <row r="24" spans="1:8" x14ac:dyDescent="0.25">
      <c r="A24" s="3">
        <f>VLOOKUP(B24,bigboard2026!B:O,14,0)</f>
        <v>259</v>
      </c>
      <c r="B24" s="3" t="s">
        <v>287</v>
      </c>
      <c r="C24" s="3" t="s">
        <v>15</v>
      </c>
      <c r="D24" s="3" t="s">
        <v>40</v>
      </c>
      <c r="E24" s="3" t="str">
        <f>VLOOKUP(B24,Tabla1[[NOMBRE]:[RONDA_ESTIMADA]],4,0)</f>
        <v>R7</v>
      </c>
      <c r="F24" s="4">
        <f>VLOOKUP($B24,bigboard2026!B:F,5,0)</f>
        <v>1.96</v>
      </c>
      <c r="G24" s="4">
        <f>VLOOKUP($B24,bigboard2026!B:G,6,0)</f>
        <v>137</v>
      </c>
      <c r="H24" s="4">
        <f>2026-VLOOKUP($B24,bigboard2026!B:H,7,0)</f>
        <v>24</v>
      </c>
    </row>
    <row r="25" spans="1:8" x14ac:dyDescent="0.25">
      <c r="A25" s="3">
        <f>VLOOKUP(B25,bigboard2026!B:O,14,0)</f>
        <v>268</v>
      </c>
      <c r="B25" s="3" t="s">
        <v>288</v>
      </c>
      <c r="C25" s="3" t="s">
        <v>15</v>
      </c>
      <c r="D25" s="3" t="s">
        <v>153</v>
      </c>
      <c r="E25" s="3" t="str">
        <f>VLOOKUP(B25,Tabla1[[NOMBRE]:[RONDA_ESTIMADA]],4,0)</f>
        <v>R7</v>
      </c>
      <c r="F25" s="4">
        <f>VLOOKUP($B25,bigboard2026!B:F,5,0)</f>
        <v>1.96</v>
      </c>
      <c r="G25" s="4">
        <f>VLOOKUP($B25,bigboard2026!B:G,6,0)</f>
        <v>144</v>
      </c>
      <c r="H25" s="4">
        <f>2026-VLOOKUP($B25,bigboard2026!B:H,7,0)</f>
        <v>24</v>
      </c>
    </row>
    <row r="26" spans="1:8" x14ac:dyDescent="0.25">
      <c r="A26" s="3">
        <f>VLOOKUP(B26,bigboard2026!B:O,14,0)</f>
        <v>0</v>
      </c>
      <c r="B26" s="3" t="s">
        <v>310</v>
      </c>
      <c r="C26" s="3" t="s">
        <v>15</v>
      </c>
      <c r="D26" s="3" t="s">
        <v>311</v>
      </c>
      <c r="E26" s="3" t="str">
        <f>VLOOKUP(B26,Tabla1[[NOMBRE]:[RONDA_ESTIMADA]],4,0)</f>
        <v>UDFA</v>
      </c>
      <c r="F26" s="4">
        <f>VLOOKUP($B26,bigboard2026!B:F,5,0)</f>
        <v>1.98</v>
      </c>
      <c r="G26" s="4">
        <f>VLOOKUP($B26,bigboard2026!B:G,6,0)</f>
        <v>145</v>
      </c>
      <c r="H26" s="4">
        <f>2026-VLOOKUP($B26,bigboard2026!B:H,7,0)</f>
        <v>24</v>
      </c>
    </row>
    <row r="27" spans="1:8" x14ac:dyDescent="0.25">
      <c r="A27" s="3">
        <f>VLOOKUP(B27,bigboard2026!B:O,14,0)</f>
        <v>0</v>
      </c>
      <c r="B27" s="3" t="s">
        <v>312</v>
      </c>
      <c r="C27" s="3" t="s">
        <v>15</v>
      </c>
      <c r="D27" s="3" t="s">
        <v>295</v>
      </c>
      <c r="E27" s="3" t="str">
        <f>VLOOKUP(B27,Tabla1[[NOMBRE]:[RONDA_ESTIMADA]],4,0)</f>
        <v>UDFA</v>
      </c>
      <c r="F27" s="4">
        <f>VLOOKUP($B27,bigboard2026!B:F,5,0)</f>
        <v>1.96</v>
      </c>
      <c r="G27" s="4">
        <f>VLOOKUP($B27,bigboard2026!B:G,6,0)</f>
        <v>126</v>
      </c>
      <c r="H27" s="4">
        <f>2026-VLOOKUP($B27,bigboard2026!B:H,7,0)</f>
        <v>24</v>
      </c>
    </row>
    <row r="28" spans="1:8" x14ac:dyDescent="0.25">
      <c r="A28" s="3">
        <f>VLOOKUP(B28,bigboard2026!B:O,14,0)</f>
        <v>0</v>
      </c>
      <c r="B28" s="3" t="s">
        <v>294</v>
      </c>
      <c r="C28" s="3" t="s">
        <v>15</v>
      </c>
      <c r="D28" s="3" t="s">
        <v>295</v>
      </c>
      <c r="E28" s="3" t="str">
        <f>VLOOKUP(B28,Tabla1[[NOMBRE]:[RONDA_ESTIMADA]],4,0)</f>
        <v>UDFA</v>
      </c>
      <c r="F28" s="4">
        <f>VLOOKUP($B28,bigboard2026!B:F,5,0)</f>
        <v>2.06</v>
      </c>
      <c r="G28" s="4">
        <f>VLOOKUP($B28,bigboard2026!B:G,6,0)</f>
        <v>142</v>
      </c>
      <c r="H28" s="4">
        <f>2026-VLOOKUP($B28,bigboard2026!B:H,7,0)</f>
        <v>24</v>
      </c>
    </row>
  </sheetData>
  <sortState xmlns:xlrd2="http://schemas.microsoft.com/office/spreadsheetml/2017/richdata2" ref="A2:H28">
    <sortCondition ref="E2:E28"/>
    <sortCondition ref="A2:A28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045AC-DCF1-41A8-88FB-D0C0CE86C851}">
  <dimension ref="A1:H26"/>
  <sheetViews>
    <sheetView workbookViewId="0"/>
  </sheetViews>
  <sheetFormatPr baseColWidth="10" defaultRowHeight="15" x14ac:dyDescent="0.25"/>
  <cols>
    <col min="1" max="1" width="7.42578125" style="5" bestFit="1" customWidth="1"/>
    <col min="2" max="2" width="19.5703125" style="5" bestFit="1" customWidth="1"/>
    <col min="3" max="3" width="12.7109375" style="5" bestFit="1" customWidth="1"/>
    <col min="4" max="4" width="17" style="5" bestFit="1" customWidth="1"/>
    <col min="5" max="5" width="22.28515625" style="5" bestFit="1" customWidth="1"/>
    <col min="6" max="8" width="6.5703125" style="5" customWidth="1"/>
  </cols>
  <sheetData>
    <row r="1" spans="1:8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453</v>
      </c>
      <c r="G1" s="2" t="s">
        <v>454</v>
      </c>
      <c r="H1" s="2" t="s">
        <v>458</v>
      </c>
    </row>
    <row r="2" spans="1:8" x14ac:dyDescent="0.25">
      <c r="A2" s="3">
        <f>VLOOKUP(B2,bigboard2026!B:O,14,0)</f>
        <v>15</v>
      </c>
      <c r="B2" s="3" t="s">
        <v>129</v>
      </c>
      <c r="C2" s="3" t="s">
        <v>92</v>
      </c>
      <c r="D2" s="3" t="s">
        <v>54</v>
      </c>
      <c r="E2" s="3" t="str">
        <f>VLOOKUP(B2,Tabla1[[NOMBRE]:[RONDA_ESTIMADA]],4,0)</f>
        <v>R1</v>
      </c>
      <c r="F2" s="4">
        <f>VLOOKUP($B2,bigboard2026!B:F,5,0)</f>
        <v>1.93</v>
      </c>
      <c r="G2" s="4">
        <f>VLOOKUP($B2,bigboard2026!B:G,6,0)</f>
        <v>145</v>
      </c>
      <c r="H2" s="4">
        <f>2026-VLOOKUP($B2,bigboard2026!B:H,7,0)</f>
        <v>22</v>
      </c>
    </row>
    <row r="3" spans="1:8" x14ac:dyDescent="0.25">
      <c r="A3" s="3">
        <f>VLOOKUP(B3,bigboard2026!B:O,14,0)</f>
        <v>40</v>
      </c>
      <c r="B3" s="3" t="s">
        <v>258</v>
      </c>
      <c r="C3" s="3" t="s">
        <v>92</v>
      </c>
      <c r="D3" s="3" t="s">
        <v>60</v>
      </c>
      <c r="E3" s="3" t="str">
        <f>VLOOKUP(B3,Tabla1[[NOMBRE]:[RONDA_ESTIMADA]],4,0)</f>
        <v>R1</v>
      </c>
      <c r="F3" s="4">
        <f>VLOOKUP($B3,bigboard2026!B:F,5,0)</f>
        <v>1.93</v>
      </c>
      <c r="G3" s="4">
        <f>VLOOKUP($B3,bigboard2026!B:G,6,0)</f>
        <v>142</v>
      </c>
      <c r="H3" s="4">
        <f>2026-VLOOKUP($B3,bigboard2026!B:H,7,0)</f>
        <v>24</v>
      </c>
    </row>
    <row r="4" spans="1:8" x14ac:dyDescent="0.25">
      <c r="A4" s="3">
        <f>VLOOKUP(B4,bigboard2026!B:O,14,0)</f>
        <v>48</v>
      </c>
      <c r="B4" s="3" t="s">
        <v>257</v>
      </c>
      <c r="C4" s="3" t="s">
        <v>92</v>
      </c>
      <c r="D4" s="3" t="s">
        <v>42</v>
      </c>
      <c r="E4" s="3" t="str">
        <f>VLOOKUP(B4,Tabla1[[NOMBRE]:[RONDA_ESTIMADA]],4,0)</f>
        <v>R2</v>
      </c>
      <c r="F4" s="4">
        <f>VLOOKUP($B4,bigboard2026!B:F,5,0)</f>
        <v>1.96</v>
      </c>
      <c r="G4" s="4">
        <f>VLOOKUP($B4,bigboard2026!B:G,6,0)</f>
        <v>143</v>
      </c>
      <c r="H4" s="4">
        <f>2026-VLOOKUP($B4,bigboard2026!B:H,7,0)</f>
        <v>22</v>
      </c>
    </row>
    <row r="5" spans="1:8" x14ac:dyDescent="0.25">
      <c r="A5" s="3">
        <f>VLOOKUP(B5,bigboard2026!B:O,14,0)</f>
        <v>60</v>
      </c>
      <c r="B5" s="3" t="s">
        <v>270</v>
      </c>
      <c r="C5" s="3" t="s">
        <v>92</v>
      </c>
      <c r="D5" s="3" t="s">
        <v>160</v>
      </c>
      <c r="E5" s="3" t="str">
        <f>VLOOKUP(B5,Tabla1[[NOMBRE]:[RONDA_ESTIMADA]],4,0)</f>
        <v>R2</v>
      </c>
      <c r="F5" s="4">
        <f>VLOOKUP($B5,bigboard2026!B:F,5,0)</f>
        <v>1.96</v>
      </c>
      <c r="G5" s="4">
        <f>VLOOKUP($B5,bigboard2026!B:G,6,0)</f>
        <v>145</v>
      </c>
      <c r="H5" s="4">
        <f>2026-VLOOKUP($B5,bigboard2026!B:H,7,0)</f>
        <v>23</v>
      </c>
    </row>
    <row r="6" spans="1:8" x14ac:dyDescent="0.25">
      <c r="A6" s="3">
        <f>VLOOKUP(B6,bigboard2026!B:O,14,0)</f>
        <v>74</v>
      </c>
      <c r="B6" s="3" t="s">
        <v>91</v>
      </c>
      <c r="C6" s="3" t="s">
        <v>92</v>
      </c>
      <c r="D6" s="3" t="s">
        <v>93</v>
      </c>
      <c r="E6" s="3" t="str">
        <f>VLOOKUP(B6,Tabla1[[NOMBRE]:[RONDA_ESTIMADA]],4,0)</f>
        <v>R2</v>
      </c>
      <c r="F6" s="4">
        <f>VLOOKUP($B6,bigboard2026!B:F,5,0)</f>
        <v>1.93</v>
      </c>
      <c r="G6" s="4">
        <f>VLOOKUP($B6,bigboard2026!B:G,6,0)</f>
        <v>143</v>
      </c>
      <c r="H6" s="4">
        <f>2026-VLOOKUP($B6,bigboard2026!B:H,7,0)</f>
        <v>23</v>
      </c>
    </row>
    <row r="7" spans="1:8" x14ac:dyDescent="0.25">
      <c r="A7" s="3">
        <f>VLOOKUP(B7,bigboard2026!B:O,14,0)</f>
        <v>88</v>
      </c>
      <c r="B7" s="3" t="s">
        <v>282</v>
      </c>
      <c r="C7" s="3" t="s">
        <v>92</v>
      </c>
      <c r="D7" s="3" t="s">
        <v>122</v>
      </c>
      <c r="E7" s="3" t="str">
        <f>VLOOKUP(B7,Tabla1[[NOMBRE]:[RONDA_ESTIMADA]],4,0)</f>
        <v>R3</v>
      </c>
      <c r="F7" s="4">
        <f>VLOOKUP($B7,bigboard2026!B:F,5,0)</f>
        <v>1.96</v>
      </c>
      <c r="G7" s="4">
        <f>VLOOKUP($B7,bigboard2026!B:G,6,0)</f>
        <v>142</v>
      </c>
      <c r="H7" s="4">
        <f>2026-VLOOKUP($B7,bigboard2026!B:H,7,0)</f>
        <v>22</v>
      </c>
    </row>
    <row r="8" spans="1:8" x14ac:dyDescent="0.25">
      <c r="A8" s="3">
        <f>VLOOKUP(B8,bigboard2026!B:O,14,0)</f>
        <v>118</v>
      </c>
      <c r="B8" s="3" t="s">
        <v>292</v>
      </c>
      <c r="C8" s="3" t="s">
        <v>92</v>
      </c>
      <c r="D8" s="3" t="s">
        <v>13</v>
      </c>
      <c r="E8" s="3" t="str">
        <f>VLOOKUP(B8,Tabla1[[NOMBRE]:[RONDA_ESTIMADA]],4,0)</f>
        <v>R3</v>
      </c>
      <c r="F8" s="4">
        <f>VLOOKUP($B8,bigboard2026!B:F,5,0)</f>
        <v>1.93</v>
      </c>
      <c r="G8" s="4">
        <f>VLOOKUP($B8,bigboard2026!B:G,6,0)</f>
        <v>138</v>
      </c>
      <c r="H8" s="4">
        <f>2026-VLOOKUP($B8,bigboard2026!B:H,7,0)</f>
        <v>23</v>
      </c>
    </row>
    <row r="9" spans="1:8" x14ac:dyDescent="0.25">
      <c r="A9" s="3">
        <f>VLOOKUP(B9,bigboard2026!B:O,14,0)</f>
        <v>139</v>
      </c>
      <c r="B9" s="3" t="s">
        <v>461</v>
      </c>
      <c r="C9" s="3" t="s">
        <v>92</v>
      </c>
      <c r="D9" s="3" t="s">
        <v>160</v>
      </c>
      <c r="E9" s="3" t="str">
        <f>VLOOKUP(B9,Tabla1[[NOMBRE]:[RONDA_ESTIMADA]],4,0)</f>
        <v>R4</v>
      </c>
      <c r="F9" s="4">
        <f>VLOOKUP($B9,bigboard2026!B:F,5,0)</f>
        <v>1.96</v>
      </c>
      <c r="G9" s="4">
        <f>VLOOKUP($B9,bigboard2026!B:G,6,0)</f>
        <v>143</v>
      </c>
      <c r="H9" s="4">
        <f>2026-VLOOKUP($B9,bigboard2026!B:H,7,0)</f>
        <v>23</v>
      </c>
    </row>
    <row r="10" spans="1:8" x14ac:dyDescent="0.25">
      <c r="A10" s="3">
        <f>VLOOKUP(B10,bigboard2026!B:O,14,0)</f>
        <v>158</v>
      </c>
      <c r="B10" s="3" t="s">
        <v>276</v>
      </c>
      <c r="C10" s="3" t="s">
        <v>92</v>
      </c>
      <c r="D10" s="3" t="s">
        <v>35</v>
      </c>
      <c r="E10" s="3" t="str">
        <f>VLOOKUP(B10,Tabla1[[NOMBRE]:[RONDA_ESTIMADA]],4,0)</f>
        <v>R4</v>
      </c>
      <c r="F10" s="4">
        <f>VLOOKUP($B10,bigboard2026!B:F,5,0)</f>
        <v>1.96</v>
      </c>
      <c r="G10" s="4">
        <f>VLOOKUP($B10,bigboard2026!B:G,6,0)</f>
        <v>153</v>
      </c>
      <c r="H10" s="4">
        <f>2026-VLOOKUP($B10,bigboard2026!B:H,7,0)</f>
        <v>24</v>
      </c>
    </row>
    <row r="11" spans="1:8" x14ac:dyDescent="0.25">
      <c r="A11" s="3">
        <f>VLOOKUP(B11,bigboard2026!B:O,14,0)</f>
        <v>173</v>
      </c>
      <c r="B11" s="3" t="s">
        <v>285</v>
      </c>
      <c r="C11" s="3" t="s">
        <v>92</v>
      </c>
      <c r="D11" s="3" t="s">
        <v>112</v>
      </c>
      <c r="E11" s="3" t="str">
        <f>VLOOKUP(B11,Tabla1[[NOMBRE]:[RONDA_ESTIMADA]],4,0)</f>
        <v>R5</v>
      </c>
      <c r="F11" s="4">
        <f>VLOOKUP($B11,bigboard2026!B:F,5,0)</f>
        <v>1.78</v>
      </c>
      <c r="G11" s="4">
        <f>VLOOKUP($B11,bigboard2026!B:G,6,0)</f>
        <v>145</v>
      </c>
      <c r="H11" s="4">
        <f>2026-VLOOKUP($B11,bigboard2026!B:H,7,0)</f>
        <v>23</v>
      </c>
    </row>
    <row r="12" spans="1:8" x14ac:dyDescent="0.25">
      <c r="A12" s="3">
        <f>VLOOKUP(B12,bigboard2026!B:O,14,0)</f>
        <v>180</v>
      </c>
      <c r="B12" s="3" t="s">
        <v>306</v>
      </c>
      <c r="C12" s="3" t="s">
        <v>92</v>
      </c>
      <c r="D12" s="3" t="s">
        <v>31</v>
      </c>
      <c r="E12" s="3" t="str">
        <f>VLOOKUP(B12,Tabla1[[NOMBRE]:[RONDA_ESTIMADA]],4,0)</f>
        <v>R5</v>
      </c>
      <c r="F12" s="4">
        <f>VLOOKUP($B12,bigboard2026!B:F,5,0)</f>
        <v>1.96</v>
      </c>
      <c r="G12" s="4">
        <f>VLOOKUP($B12,bigboard2026!B:G,6,0)</f>
        <v>148</v>
      </c>
      <c r="H12" s="4">
        <f>2026-VLOOKUP($B12,bigboard2026!B:H,7,0)</f>
        <v>24</v>
      </c>
    </row>
    <row r="13" spans="1:8" x14ac:dyDescent="0.25">
      <c r="A13" s="3">
        <f>VLOOKUP(B13,bigboard2026!B:O,14,0)</f>
        <v>191</v>
      </c>
      <c r="B13" s="3" t="s">
        <v>300</v>
      </c>
      <c r="C13" s="3" t="s">
        <v>92</v>
      </c>
      <c r="D13" s="3" t="s">
        <v>42</v>
      </c>
      <c r="E13" s="3" t="str">
        <f>VLOOKUP(B13,Tabla1[[NOMBRE]:[RONDA_ESTIMADA]],4,0)</f>
        <v>R5</v>
      </c>
      <c r="F13" s="4">
        <f>VLOOKUP($B13,bigboard2026!B:F,5,0)</f>
        <v>1.96</v>
      </c>
      <c r="G13" s="4">
        <f>VLOOKUP($B13,bigboard2026!B:G,6,0)</f>
        <v>154</v>
      </c>
      <c r="H13" s="4">
        <f>2026-VLOOKUP($B13,bigboard2026!B:H,7,0)</f>
        <v>25</v>
      </c>
    </row>
    <row r="14" spans="1:8" x14ac:dyDescent="0.25">
      <c r="A14" s="3">
        <f>VLOOKUP(B14,bigboard2026!B:O,14,0)</f>
        <v>197</v>
      </c>
      <c r="B14" s="3" t="s">
        <v>470</v>
      </c>
      <c r="C14" s="3" t="s">
        <v>92</v>
      </c>
      <c r="D14" s="3" t="s">
        <v>122</v>
      </c>
      <c r="E14" s="3" t="str">
        <f>VLOOKUP(B14,Tabla1[[NOMBRE]:[RONDA_ESTIMADA]],4,0)</f>
        <v>R5</v>
      </c>
      <c r="F14" s="4">
        <f>VLOOKUP($B14,bigboard2026!B:F,5,0)</f>
        <v>1.93</v>
      </c>
      <c r="G14" s="4">
        <f>VLOOKUP($B14,bigboard2026!B:G,6,0)</f>
        <v>143</v>
      </c>
      <c r="H14" s="4">
        <f>2026-VLOOKUP($B14,bigboard2026!B:H,7,0)</f>
        <v>24</v>
      </c>
    </row>
    <row r="15" spans="1:8" x14ac:dyDescent="0.25">
      <c r="A15" s="3">
        <f>VLOOKUP(B15,bigboard2026!B:O,14,0)</f>
        <v>226</v>
      </c>
      <c r="B15" s="3" t="s">
        <v>273</v>
      </c>
      <c r="C15" s="3" t="s">
        <v>92</v>
      </c>
      <c r="D15" s="3" t="s">
        <v>10</v>
      </c>
      <c r="E15" s="3" t="str">
        <f>VLOOKUP(B15,Tabla1[[NOMBRE]:[RONDA_ESTIMADA]],4,0)</f>
        <v>R6</v>
      </c>
      <c r="F15" s="4">
        <f>VLOOKUP($B15,bigboard2026!B:F,5,0)</f>
        <v>1.98</v>
      </c>
      <c r="G15" s="4">
        <f>VLOOKUP($B15,bigboard2026!B:G,6,0)</f>
        <v>158</v>
      </c>
      <c r="H15" s="4">
        <f>2026-VLOOKUP($B15,bigboard2026!B:H,7,0)</f>
        <v>23</v>
      </c>
    </row>
    <row r="16" spans="1:8" x14ac:dyDescent="0.25">
      <c r="A16" s="3">
        <f>VLOOKUP(B16,bigboard2026!B:O,14,0)</f>
        <v>251</v>
      </c>
      <c r="B16" s="3" t="s">
        <v>296</v>
      </c>
      <c r="C16" s="3" t="s">
        <v>92</v>
      </c>
      <c r="D16" s="3" t="s">
        <v>122</v>
      </c>
      <c r="E16" s="3" t="str">
        <f>VLOOKUP(B16,Tabla1[[NOMBRE]:[RONDA_ESTIMADA]],4,0)</f>
        <v>R7</v>
      </c>
      <c r="F16" s="4">
        <f>VLOOKUP($B16,bigboard2026!B:F,5,0)</f>
        <v>1.98</v>
      </c>
      <c r="G16" s="4">
        <f>VLOOKUP($B16,bigboard2026!B:G,6,0)</f>
        <v>155</v>
      </c>
      <c r="H16" s="4">
        <f>2026-VLOOKUP($B16,bigboard2026!B:H,7,0)</f>
        <v>25</v>
      </c>
    </row>
    <row r="17" spans="1:8" x14ac:dyDescent="0.25">
      <c r="A17" s="3">
        <f>VLOOKUP(B17,bigboard2026!B:O,14,0)</f>
        <v>261</v>
      </c>
      <c r="B17" s="3" t="s">
        <v>301</v>
      </c>
      <c r="C17" s="3" t="s">
        <v>92</v>
      </c>
      <c r="D17" s="3" t="s">
        <v>37</v>
      </c>
      <c r="E17" s="3" t="str">
        <f>VLOOKUP(B17,Tabla1[[NOMBRE]:[RONDA_ESTIMADA]],4,0)</f>
        <v>R7</v>
      </c>
      <c r="F17" s="4">
        <f>VLOOKUP($B17,bigboard2026!B:F,5,0)</f>
        <v>1.96</v>
      </c>
      <c r="G17" s="4">
        <f>VLOOKUP($B17,bigboard2026!B:G,6,0)</f>
        <v>151</v>
      </c>
      <c r="H17" s="4">
        <f>2026-VLOOKUP($B17,bigboard2026!B:H,7,0)</f>
        <v>23</v>
      </c>
    </row>
    <row r="18" spans="1:8" x14ac:dyDescent="0.25">
      <c r="A18" s="3">
        <f>VLOOKUP(B18,bigboard2026!B:O,14,0)</f>
        <v>280</v>
      </c>
      <c r="B18" s="3" t="s">
        <v>303</v>
      </c>
      <c r="C18" s="3" t="s">
        <v>92</v>
      </c>
      <c r="D18" s="3" t="s">
        <v>158</v>
      </c>
      <c r="E18" s="3" t="str">
        <f>VLOOKUP(B18,Tabla1[[NOMBRE]:[RONDA_ESTIMADA]],4,0)</f>
        <v>R7</v>
      </c>
      <c r="F18" s="4">
        <f>VLOOKUP($B18,bigboard2026!B:F,5,0)</f>
        <v>1.93</v>
      </c>
      <c r="G18" s="4">
        <f>VLOOKUP($B18,bigboard2026!B:G,6,0)</f>
        <v>147</v>
      </c>
      <c r="H18" s="4">
        <f>2026-VLOOKUP($B18,bigboard2026!B:H,7,0)</f>
        <v>24</v>
      </c>
    </row>
    <row r="19" spans="1:8" x14ac:dyDescent="0.25">
      <c r="A19" s="3">
        <f>VLOOKUP(B19,bigboard2026!B:O,14,0)</f>
        <v>0</v>
      </c>
      <c r="B19" s="3" t="s">
        <v>277</v>
      </c>
      <c r="C19" s="3" t="s">
        <v>92</v>
      </c>
      <c r="D19" s="3" t="s">
        <v>60</v>
      </c>
      <c r="E19" s="3" t="str">
        <f>VLOOKUP(B19,Tabla1[[NOMBRE]:[RONDA_ESTIMADA]],4,0)</f>
        <v>UDFA</v>
      </c>
      <c r="F19" s="4">
        <f>VLOOKUP($B19,bigboard2026!B:F,5,0)</f>
        <v>1.98</v>
      </c>
      <c r="G19" s="4">
        <f>VLOOKUP($B19,bigboard2026!B:G,6,0)</f>
        <v>148</v>
      </c>
      <c r="H19" s="4">
        <f>2026-VLOOKUP($B19,bigboard2026!B:H,7,0)</f>
        <v>25</v>
      </c>
    </row>
    <row r="20" spans="1:8" x14ac:dyDescent="0.25">
      <c r="A20" s="3">
        <f>VLOOKUP(B20,bigboard2026!B:O,14,0)</f>
        <v>0</v>
      </c>
      <c r="B20" s="3" t="s">
        <v>289</v>
      </c>
      <c r="C20" s="3" t="s">
        <v>92</v>
      </c>
      <c r="D20" s="3" t="s">
        <v>269</v>
      </c>
      <c r="E20" s="3" t="str">
        <f>VLOOKUP(B20,Tabla1[[NOMBRE]:[RONDA_ESTIMADA]],4,0)</f>
        <v>UDFA</v>
      </c>
      <c r="F20" s="4">
        <f>VLOOKUP($B20,bigboard2026!B:F,5,0)</f>
        <v>1.93</v>
      </c>
      <c r="G20" s="4">
        <f>VLOOKUP($B20,bigboard2026!B:G,6,0)</f>
        <v>141</v>
      </c>
      <c r="H20" s="4">
        <f>2026-VLOOKUP($B20,bigboard2026!B:H,7,0)</f>
        <v>25</v>
      </c>
    </row>
    <row r="21" spans="1:8" x14ac:dyDescent="0.25">
      <c r="A21" s="3">
        <f>VLOOKUP(B21,bigboard2026!B:O,14,0)</f>
        <v>0</v>
      </c>
      <c r="B21" s="3" t="s">
        <v>302</v>
      </c>
      <c r="C21" s="3" t="s">
        <v>92</v>
      </c>
      <c r="D21" s="3" t="s">
        <v>35</v>
      </c>
      <c r="E21" s="3" t="str">
        <f>VLOOKUP(B21,Tabla1[[NOMBRE]:[RONDA_ESTIMADA]],4,0)</f>
        <v>UDFA</v>
      </c>
      <c r="F21" s="4">
        <f>VLOOKUP($B21,bigboard2026!B:F,5,0)</f>
        <v>1.93</v>
      </c>
      <c r="G21" s="4">
        <f>VLOOKUP($B21,bigboard2026!B:G,6,0)</f>
        <v>142</v>
      </c>
      <c r="H21" s="4">
        <f>2026-VLOOKUP($B21,bigboard2026!B:H,7,0)</f>
        <v>24</v>
      </c>
    </row>
    <row r="22" spans="1:8" x14ac:dyDescent="0.25">
      <c r="A22" s="3">
        <f>VLOOKUP(B22,bigboard2026!B:O,14,0)</f>
        <v>0</v>
      </c>
      <c r="B22" s="3" t="s">
        <v>304</v>
      </c>
      <c r="C22" s="3" t="s">
        <v>92</v>
      </c>
      <c r="D22" s="3" t="s">
        <v>67</v>
      </c>
      <c r="E22" s="3" t="str">
        <f>VLOOKUP(B22,Tabla1[[NOMBRE]:[RONDA_ESTIMADA]],4,0)</f>
        <v>UDFA</v>
      </c>
      <c r="F22" s="4">
        <f>VLOOKUP($B22,bigboard2026!B:F,5,0)</f>
        <v>1.93</v>
      </c>
      <c r="G22" s="4">
        <f>VLOOKUP($B22,bigboard2026!B:G,6,0)</f>
        <v>145</v>
      </c>
      <c r="H22" s="4">
        <f>2026-VLOOKUP($B22,bigboard2026!B:H,7,0)</f>
        <v>24</v>
      </c>
    </row>
    <row r="23" spans="1:8" x14ac:dyDescent="0.25">
      <c r="A23" s="3">
        <f>VLOOKUP(B23,bigboard2026!B:O,14,0)</f>
        <v>0</v>
      </c>
      <c r="B23" s="3" t="s">
        <v>308</v>
      </c>
      <c r="C23" s="3" t="s">
        <v>92</v>
      </c>
      <c r="D23" s="3" t="s">
        <v>309</v>
      </c>
      <c r="E23" s="3" t="str">
        <f>VLOOKUP(B23,Tabla1[[NOMBRE]:[RONDA_ESTIMADA]],4,0)</f>
        <v>UDFA</v>
      </c>
      <c r="F23" s="4">
        <f>VLOOKUP($B23,bigboard2026!B:F,5,0)</f>
        <v>2.0099999999999998</v>
      </c>
      <c r="G23" s="4">
        <f>VLOOKUP($B23,bigboard2026!B:G,6,0)</f>
        <v>145</v>
      </c>
      <c r="H23" s="4">
        <f>2026-VLOOKUP($B23,bigboard2026!B:H,7,0)</f>
        <v>23</v>
      </c>
    </row>
    <row r="24" spans="1:8" x14ac:dyDescent="0.25">
      <c r="A24" s="3">
        <f>VLOOKUP(B24,bigboard2026!B:O,14,0)</f>
        <v>0</v>
      </c>
      <c r="B24" s="3" t="s">
        <v>299</v>
      </c>
      <c r="C24" s="3" t="s">
        <v>92</v>
      </c>
      <c r="D24" s="3" t="s">
        <v>281</v>
      </c>
      <c r="E24" s="3" t="str">
        <f>VLOOKUP(B24,Tabla1[[NOMBRE]:[RONDA_ESTIMADA]],4,0)</f>
        <v>UDFA</v>
      </c>
      <c r="F24" s="4">
        <f>VLOOKUP($B24,bigboard2026!B:F,5,0)</f>
        <v>2.0099999999999998</v>
      </c>
      <c r="G24" s="4">
        <f>VLOOKUP($B24,bigboard2026!B:G,6,0)</f>
        <v>142</v>
      </c>
      <c r="H24" s="4">
        <f>2026-VLOOKUP($B24,bigboard2026!B:H,7,0)</f>
        <v>24</v>
      </c>
    </row>
    <row r="25" spans="1:8" x14ac:dyDescent="0.25">
      <c r="A25" s="3">
        <f>VLOOKUP(B25,bigboard2026!B:O,14,0)</f>
        <v>0</v>
      </c>
      <c r="B25" s="3" t="s">
        <v>436</v>
      </c>
      <c r="C25" s="3" t="s">
        <v>92</v>
      </c>
      <c r="D25" s="3" t="s">
        <v>435</v>
      </c>
      <c r="E25" s="3" t="str">
        <f>VLOOKUP(B25,Tabla1[[NOMBRE]:[RONDA_ESTIMADA]],4,0)</f>
        <v>UDFA</v>
      </c>
      <c r="F25" s="4">
        <f>VLOOKUP($B25,bigboard2026!B:F,5,0)</f>
        <v>1.91</v>
      </c>
      <c r="G25" s="4">
        <f>VLOOKUP($B25,bigboard2026!B:G,6,0)</f>
        <v>136</v>
      </c>
      <c r="H25" s="4">
        <f>2026-VLOOKUP($B25,bigboard2026!B:H,7,0)</f>
        <v>24</v>
      </c>
    </row>
    <row r="26" spans="1:8" x14ac:dyDescent="0.25">
      <c r="A26" s="3">
        <f>VLOOKUP(B26,bigboard2026!B:O,14,0)</f>
        <v>0</v>
      </c>
      <c r="B26" s="3" t="s">
        <v>438</v>
      </c>
      <c r="C26" s="3" t="s">
        <v>92</v>
      </c>
      <c r="D26" s="3" t="s">
        <v>435</v>
      </c>
      <c r="E26" s="3" t="str">
        <f>VLOOKUP(B26,Tabla1[[NOMBRE]:[RONDA_ESTIMADA]],4,0)</f>
        <v>UDFA</v>
      </c>
      <c r="F26" s="4">
        <f>VLOOKUP($B26,bigboard2026!B:F,5,0)</f>
        <v>1.93</v>
      </c>
      <c r="G26" s="4">
        <f>VLOOKUP($B26,bigboard2026!B:G,6,0)</f>
        <v>138</v>
      </c>
      <c r="H26" s="4">
        <f>2026-VLOOKUP($B26,bigboard2026!B:H,7,0)</f>
        <v>24</v>
      </c>
    </row>
  </sheetData>
  <sortState xmlns:xlrd2="http://schemas.microsoft.com/office/spreadsheetml/2017/richdata2" ref="A2:H26">
    <sortCondition ref="E2:E26"/>
    <sortCondition ref="A2:A2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00046-7FE1-4042-938E-BC39B27637A5}">
  <dimension ref="A1:H12"/>
  <sheetViews>
    <sheetView workbookViewId="0"/>
  </sheetViews>
  <sheetFormatPr baseColWidth="10" defaultRowHeight="15" x14ac:dyDescent="0.25"/>
  <cols>
    <col min="1" max="1" width="7.42578125" bestFit="1" customWidth="1"/>
    <col min="2" max="2" width="16.140625" bestFit="1" customWidth="1"/>
    <col min="3" max="3" width="12.7109375" bestFit="1" customWidth="1"/>
    <col min="4" max="4" width="17" bestFit="1" customWidth="1"/>
    <col min="5" max="5" width="22.28515625" bestFit="1" customWidth="1"/>
    <col min="6" max="8" width="6.5703125" customWidth="1"/>
  </cols>
  <sheetData>
    <row r="1" spans="1:8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453</v>
      </c>
      <c r="G1" s="2" t="s">
        <v>454</v>
      </c>
      <c r="H1" s="2" t="s">
        <v>458</v>
      </c>
    </row>
    <row r="2" spans="1:8" x14ac:dyDescent="0.25">
      <c r="A2" s="3">
        <f>VLOOKUP(B2,bigboard2026!B:O,14,0)</f>
        <v>77</v>
      </c>
      <c r="B2" s="3" t="s">
        <v>259</v>
      </c>
      <c r="C2" s="3" t="s">
        <v>260</v>
      </c>
      <c r="D2" s="3" t="s">
        <v>35</v>
      </c>
      <c r="E2" s="3" t="str">
        <f>VLOOKUP(B2,Tabla1[[NOMBRE]:[RONDA_ESTIMADA]],4,0)</f>
        <v>R2</v>
      </c>
      <c r="F2" s="4">
        <f>VLOOKUP($B2,bigboard2026!B:F,5,0)</f>
        <v>1.91</v>
      </c>
      <c r="G2" s="4">
        <f>VLOOKUP($B2,bigboard2026!B:G,6,0)</f>
        <v>141</v>
      </c>
      <c r="H2" s="4">
        <f>2026-VLOOKUP($B2,bigboard2026!B:H,7,0)</f>
        <v>21</v>
      </c>
    </row>
    <row r="3" spans="1:8" x14ac:dyDescent="0.25">
      <c r="A3" s="3">
        <f>VLOOKUP(B3,bigboard2026!B:O,14,0)</f>
        <v>90</v>
      </c>
      <c r="B3" s="3" t="s">
        <v>263</v>
      </c>
      <c r="C3" s="3" t="s">
        <v>260</v>
      </c>
      <c r="D3" s="3" t="s">
        <v>264</v>
      </c>
      <c r="E3" s="3" t="str">
        <f>VLOOKUP(B3,Tabla1[[NOMBRE]:[RONDA_ESTIMADA]],4,0)</f>
        <v>R3</v>
      </c>
      <c r="F3" s="4">
        <f>VLOOKUP($B3,bigboard2026!B:F,5,0)</f>
        <v>1.93</v>
      </c>
      <c r="G3" s="4">
        <f>VLOOKUP($B3,bigboard2026!B:G,6,0)</f>
        <v>136</v>
      </c>
      <c r="H3" s="4">
        <f>2026-VLOOKUP($B3,bigboard2026!B:H,7,0)</f>
        <v>23</v>
      </c>
    </row>
    <row r="4" spans="1:8" x14ac:dyDescent="0.25">
      <c r="A4" s="3">
        <f>VLOOKUP(B4,bigboard2026!B:O,14,0)</f>
        <v>93</v>
      </c>
      <c r="B4" s="3" t="s">
        <v>291</v>
      </c>
      <c r="C4" s="3" t="s">
        <v>260</v>
      </c>
      <c r="D4" s="3" t="s">
        <v>69</v>
      </c>
      <c r="E4" s="3" t="str">
        <f>VLOOKUP(B4,Tabla1[[NOMBRE]:[RONDA_ESTIMADA]],4,0)</f>
        <v>R3</v>
      </c>
      <c r="F4" s="4">
        <f>VLOOKUP($B4,bigboard2026!B:F,5,0)</f>
        <v>1.93</v>
      </c>
      <c r="G4" s="4">
        <f>VLOOKUP($B4,bigboard2026!B:G,6,0)</f>
        <v>140</v>
      </c>
      <c r="H4" s="4">
        <f>2026-VLOOKUP($B4,bigboard2026!B:H,7,0)</f>
        <v>24</v>
      </c>
    </row>
    <row r="5" spans="1:8" x14ac:dyDescent="0.25">
      <c r="A5" s="3">
        <f>VLOOKUP(B5,bigboard2026!B:O,14,0)</f>
        <v>94</v>
      </c>
      <c r="B5" s="3" t="s">
        <v>271</v>
      </c>
      <c r="C5" s="3" t="s">
        <v>260</v>
      </c>
      <c r="D5" s="3" t="s">
        <v>160</v>
      </c>
      <c r="E5" s="3" t="str">
        <f>VLOOKUP(B5,Tabla1[[NOMBRE]:[RONDA_ESTIMADA]],4,0)</f>
        <v>R3</v>
      </c>
      <c r="F5" s="4">
        <f>VLOOKUP($B5,bigboard2026!B:F,5,0)</f>
        <v>1.91</v>
      </c>
      <c r="G5" s="4">
        <f>VLOOKUP($B5,bigboard2026!B:G,6,0)</f>
        <v>137</v>
      </c>
      <c r="H5" s="4">
        <f>2026-VLOOKUP($B5,bigboard2026!B:H,7,0)</f>
        <v>25</v>
      </c>
    </row>
    <row r="6" spans="1:8" x14ac:dyDescent="0.25">
      <c r="A6" s="3">
        <f>VLOOKUP(B6,bigboard2026!B:O,14,0)</f>
        <v>134</v>
      </c>
      <c r="B6" s="3" t="s">
        <v>266</v>
      </c>
      <c r="C6" s="3" t="s">
        <v>260</v>
      </c>
      <c r="D6" s="3" t="s">
        <v>267</v>
      </c>
      <c r="E6" s="3" t="str">
        <f>VLOOKUP(B6,Tabla1[[NOMBRE]:[RONDA_ESTIMADA]],4,0)</f>
        <v>R4</v>
      </c>
      <c r="F6" s="4">
        <f>VLOOKUP($B6,bigboard2026!B:F,5,0)</f>
        <v>1.96</v>
      </c>
      <c r="G6" s="4">
        <f>VLOOKUP($B6,bigboard2026!B:G,6,0)</f>
        <v>138</v>
      </c>
      <c r="H6" s="4">
        <f>2026-VLOOKUP($B6,bigboard2026!B:H,7,0)</f>
        <v>23</v>
      </c>
    </row>
    <row r="7" spans="1:8" x14ac:dyDescent="0.25">
      <c r="A7" s="3">
        <f>VLOOKUP(B7,bigboard2026!B:O,14,0)</f>
        <v>145</v>
      </c>
      <c r="B7" s="3" t="s">
        <v>305</v>
      </c>
      <c r="C7" s="3" t="s">
        <v>260</v>
      </c>
      <c r="D7" s="3" t="s">
        <v>122</v>
      </c>
      <c r="E7" s="3" t="str">
        <f>VLOOKUP(B7,Tabla1[[NOMBRE]:[RONDA_ESTIMADA]],4,0)</f>
        <v>R4</v>
      </c>
      <c r="F7" s="4">
        <f>VLOOKUP($B7,bigboard2026!B:F,5,0)</f>
        <v>1.93</v>
      </c>
      <c r="G7" s="4">
        <f>VLOOKUP($B7,bigboard2026!B:G,6,0)</f>
        <v>142</v>
      </c>
      <c r="H7" s="4">
        <f>2026-VLOOKUP($B7,bigboard2026!B:H,7,0)</f>
        <v>24</v>
      </c>
    </row>
    <row r="8" spans="1:8" x14ac:dyDescent="0.25">
      <c r="A8" s="3">
        <f>VLOOKUP(B8,bigboard2026!B:O,14,0)</f>
        <v>147</v>
      </c>
      <c r="B8" s="3" t="s">
        <v>265</v>
      </c>
      <c r="C8" s="3" t="s">
        <v>260</v>
      </c>
      <c r="D8" s="3" t="s">
        <v>42</v>
      </c>
      <c r="E8" s="3" t="str">
        <f>VLOOKUP(B8,Tabla1[[NOMBRE]:[RONDA_ESTIMADA]],4,0)</f>
        <v>R4</v>
      </c>
      <c r="F8" s="4">
        <f>VLOOKUP($B8,bigboard2026!B:F,5,0)</f>
        <v>1.98</v>
      </c>
      <c r="G8" s="4">
        <f>VLOOKUP($B8,bigboard2026!B:G,6,0)</f>
        <v>142</v>
      </c>
      <c r="H8" s="4">
        <f>2026-VLOOKUP($B8,bigboard2026!B:H,7,0)</f>
        <v>24</v>
      </c>
    </row>
    <row r="9" spans="1:8" x14ac:dyDescent="0.25">
      <c r="A9" s="3">
        <f>VLOOKUP(B9,bigboard2026!B:O,14,0)</f>
        <v>200</v>
      </c>
      <c r="B9" s="3" t="s">
        <v>279</v>
      </c>
      <c r="C9" s="3" t="s">
        <v>260</v>
      </c>
      <c r="D9" s="3" t="s">
        <v>50</v>
      </c>
      <c r="E9" s="3" t="str">
        <f>VLOOKUP(B9,Tabla1[[NOMBRE]:[RONDA_ESTIMADA]],4,0)</f>
        <v>R5</v>
      </c>
      <c r="F9" s="4">
        <f>VLOOKUP($B9,bigboard2026!B:F,5,0)</f>
        <v>1.96</v>
      </c>
      <c r="G9" s="4">
        <f>VLOOKUP($B9,bigboard2026!B:G,6,0)</f>
        <v>141</v>
      </c>
      <c r="H9" s="4">
        <f>2026-VLOOKUP($B9,bigboard2026!B:H,7,0)</f>
        <v>24</v>
      </c>
    </row>
    <row r="10" spans="1:8" x14ac:dyDescent="0.25">
      <c r="A10" s="3">
        <f>VLOOKUP(B10,bigboard2026!B:O,14,0)</f>
        <v>0</v>
      </c>
      <c r="B10" s="3" t="s">
        <v>286</v>
      </c>
      <c r="C10" s="3" t="s">
        <v>260</v>
      </c>
      <c r="D10" s="3" t="s">
        <v>31</v>
      </c>
      <c r="E10" s="3" t="str">
        <f>VLOOKUP(B10,Tabla1[[NOMBRE]:[RONDA_ESTIMADA]],4,0)</f>
        <v>UDFA</v>
      </c>
      <c r="F10" s="4">
        <f>VLOOKUP($B10,bigboard2026!B:F,5,0)</f>
        <v>1.88</v>
      </c>
      <c r="G10" s="4">
        <f>VLOOKUP($B10,bigboard2026!B:G,6,0)</f>
        <v>132</v>
      </c>
      <c r="H10" s="4">
        <f>2026-VLOOKUP($B10,bigboard2026!B:H,7,0)</f>
        <v>23</v>
      </c>
    </row>
    <row r="11" spans="1:8" x14ac:dyDescent="0.25">
      <c r="A11" s="3">
        <f>VLOOKUP(B11,bigboard2026!B:O,14,0)</f>
        <v>0</v>
      </c>
      <c r="B11" s="3" t="s">
        <v>283</v>
      </c>
      <c r="C11" s="3" t="s">
        <v>260</v>
      </c>
      <c r="D11" s="3" t="s">
        <v>284</v>
      </c>
      <c r="E11" s="3" t="str">
        <f>VLOOKUP(B11,Tabla1[[NOMBRE]:[RONDA_ESTIMADA]],4,0)</f>
        <v>UDFA</v>
      </c>
      <c r="F11" s="4">
        <f>VLOOKUP($B11,bigboard2026!B:F,5,0)</f>
        <v>1.93</v>
      </c>
      <c r="G11" s="4">
        <f>VLOOKUP($B11,bigboard2026!B:G,6,0)</f>
        <v>142</v>
      </c>
      <c r="H11" s="4">
        <f>2026-VLOOKUP($B11,bigboard2026!B:H,7,0)</f>
        <v>24</v>
      </c>
    </row>
    <row r="12" spans="1:8" x14ac:dyDescent="0.25">
      <c r="A12" s="3">
        <f>VLOOKUP(B12,bigboard2026!B:O,14,0)</f>
        <v>0</v>
      </c>
      <c r="B12" s="3" t="s">
        <v>441</v>
      </c>
      <c r="C12" s="3" t="s">
        <v>260</v>
      </c>
      <c r="D12" s="3" t="s">
        <v>435</v>
      </c>
      <c r="E12" s="3" t="str">
        <f>VLOOKUP(B12,Tabla1[[NOMBRE]:[RONDA_ESTIMADA]],4,0)</f>
        <v>UDFA</v>
      </c>
      <c r="F12" s="4">
        <f>VLOOKUP($B12,bigboard2026!B:F,5,0)</f>
        <v>1.88</v>
      </c>
      <c r="G12" s="4">
        <f>VLOOKUP($B12,bigboard2026!B:G,6,0)</f>
        <v>136</v>
      </c>
      <c r="H12" s="4">
        <f>2026-VLOOKUP($B12,bigboard2026!B:H,7,0)</f>
        <v>24</v>
      </c>
    </row>
  </sheetData>
  <sortState xmlns:xlrd2="http://schemas.microsoft.com/office/spreadsheetml/2017/richdata2" ref="A2:H12">
    <sortCondition ref="E2:E12"/>
    <sortCondition ref="A2:A12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D89FB1-454D-47A2-91E0-0691E406F653}">
  <dimension ref="A1:P33"/>
  <sheetViews>
    <sheetView workbookViewId="0"/>
  </sheetViews>
  <sheetFormatPr baseColWidth="10" defaultRowHeight="15" x14ac:dyDescent="0.25"/>
  <cols>
    <col min="1" max="1" width="7.42578125" style="5" bestFit="1" customWidth="1"/>
    <col min="2" max="2" width="21.7109375" style="5" bestFit="1" customWidth="1"/>
    <col min="3" max="3" width="12.7109375" style="5" bestFit="1" customWidth="1"/>
    <col min="4" max="4" width="21.42578125" style="5" bestFit="1" customWidth="1"/>
    <col min="5" max="5" width="22.28515625" style="5" bestFit="1" customWidth="1"/>
    <col min="6" max="12" width="9.85546875" style="5" customWidth="1"/>
    <col min="13" max="14" width="5.5703125" style="5" bestFit="1" customWidth="1"/>
    <col min="15" max="16" width="7.140625" style="5" bestFit="1" customWidth="1"/>
  </cols>
  <sheetData>
    <row r="1" spans="1:16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146</v>
      </c>
      <c r="G1" s="2" t="s">
        <v>147</v>
      </c>
      <c r="H1" s="2" t="s">
        <v>148</v>
      </c>
      <c r="I1" s="2" t="s">
        <v>149</v>
      </c>
      <c r="J1" s="2" t="s">
        <v>142</v>
      </c>
      <c r="K1" s="2" t="s">
        <v>150</v>
      </c>
      <c r="L1" s="2" t="s">
        <v>452</v>
      </c>
      <c r="M1" s="2"/>
      <c r="N1" s="2" t="s">
        <v>453</v>
      </c>
      <c r="O1" s="2" t="s">
        <v>454</v>
      </c>
      <c r="P1" s="2" t="s">
        <v>458</v>
      </c>
    </row>
    <row r="2" spans="1:16" x14ac:dyDescent="0.25">
      <c r="A2" s="3">
        <f>VLOOKUP(B2,bigboard2026!B:O,14,0)</f>
        <v>28</v>
      </c>
      <c r="B2" s="3" t="s">
        <v>130</v>
      </c>
      <c r="C2" s="3" t="s">
        <v>21</v>
      </c>
      <c r="D2" s="3" t="s">
        <v>6</v>
      </c>
      <c r="E2" s="3" t="str">
        <f>VLOOKUP(B2,Tabla1[[NOMBRE]:[RONDA_ESTIMADA]],4,0)</f>
        <v>R1</v>
      </c>
      <c r="F2" s="6">
        <v>31</v>
      </c>
      <c r="G2" s="6">
        <v>34</v>
      </c>
      <c r="H2" s="6">
        <v>3</v>
      </c>
      <c r="I2" s="6">
        <v>2</v>
      </c>
      <c r="J2" s="6">
        <v>0</v>
      </c>
      <c r="K2" s="6">
        <v>1</v>
      </c>
      <c r="L2" s="6">
        <f>F2+G2</f>
        <v>65</v>
      </c>
      <c r="M2" s="6"/>
      <c r="N2" s="4">
        <f>VLOOKUP($B2,bigboard2026!B:F,5,0)</f>
        <v>1.88</v>
      </c>
      <c r="O2" s="4">
        <f>VLOOKUP($B2,bigboard2026!B:G,6,0)</f>
        <v>148</v>
      </c>
      <c r="P2" s="4">
        <f>2026-VLOOKUP($B2,bigboard2026!B:H,7,0)</f>
        <v>21</v>
      </c>
    </row>
    <row r="3" spans="1:16" x14ac:dyDescent="0.25">
      <c r="A3" s="3">
        <f>VLOOKUP(B3,bigboard2026!B:O,14,0)</f>
        <v>33</v>
      </c>
      <c r="B3" s="3" t="s">
        <v>313</v>
      </c>
      <c r="C3" s="3" t="s">
        <v>21</v>
      </c>
      <c r="D3" s="3" t="s">
        <v>69</v>
      </c>
      <c r="E3" s="3" t="str">
        <f>VLOOKUP(B3,Tabla1[[NOMBRE]:[RONDA_ESTIMADA]],4,0)</f>
        <v>R1</v>
      </c>
      <c r="F3" s="6">
        <v>10</v>
      </c>
      <c r="G3" s="6">
        <v>11</v>
      </c>
      <c r="H3" s="6">
        <v>4.5</v>
      </c>
      <c r="I3" s="6">
        <v>1</v>
      </c>
      <c r="J3" s="6">
        <v>0</v>
      </c>
      <c r="K3" s="6">
        <v>1</v>
      </c>
      <c r="L3" s="6">
        <f>F3+G3</f>
        <v>21</v>
      </c>
      <c r="M3" s="6">
        <v>2024</v>
      </c>
      <c r="N3" s="4">
        <f>VLOOKUP($B3,bigboard2026!B:F,5,0)</f>
        <v>1.93</v>
      </c>
      <c r="O3" s="4">
        <f>VLOOKUP($B3,bigboard2026!B:G,6,0)</f>
        <v>148</v>
      </c>
      <c r="P3" s="4">
        <f>2026-VLOOKUP($B3,bigboard2026!B:H,7,0)</f>
        <v>23</v>
      </c>
    </row>
    <row r="4" spans="1:16" x14ac:dyDescent="0.25">
      <c r="A4" s="3">
        <f>VLOOKUP(B4,bigboard2026!B:O,14,0)</f>
        <v>34</v>
      </c>
      <c r="B4" s="3" t="s">
        <v>20</v>
      </c>
      <c r="C4" s="3" t="s">
        <v>21</v>
      </c>
      <c r="D4" s="3" t="s">
        <v>22</v>
      </c>
      <c r="E4" s="3" t="str">
        <f>VLOOKUP(B4,Tabla1[[NOMBRE]:[RONDA_ESTIMADA]],4,0)</f>
        <v>R1</v>
      </c>
      <c r="F4" s="6">
        <v>9</v>
      </c>
      <c r="G4" s="6">
        <v>21</v>
      </c>
      <c r="H4" s="6">
        <v>2</v>
      </c>
      <c r="I4" s="6">
        <v>0</v>
      </c>
      <c r="J4" s="6">
        <v>0</v>
      </c>
      <c r="K4" s="6">
        <v>1</v>
      </c>
      <c r="L4" s="6">
        <f>F4+G4</f>
        <v>30</v>
      </c>
      <c r="M4" s="6"/>
      <c r="N4" s="4">
        <f>VLOOKUP($B4,bigboard2026!B:F,5,0)</f>
        <v>1.91</v>
      </c>
      <c r="O4" s="4">
        <f>VLOOKUP($B4,bigboard2026!B:G,6,0)</f>
        <v>142</v>
      </c>
      <c r="P4" s="4">
        <f>2026-VLOOKUP($B4,bigboard2026!B:H,7,0)</f>
        <v>21</v>
      </c>
    </row>
    <row r="5" spans="1:16" x14ac:dyDescent="0.25">
      <c r="A5" s="3">
        <f>VLOOKUP(B5,bigboard2026!B:O,14,0)</f>
        <v>37</v>
      </c>
      <c r="B5" s="3" t="s">
        <v>314</v>
      </c>
      <c r="C5" s="3" t="s">
        <v>21</v>
      </c>
      <c r="D5" s="3" t="s">
        <v>37</v>
      </c>
      <c r="E5" s="3" t="str">
        <f>VLOOKUP(B5,Tabla1[[NOMBRE]:[RONDA_ESTIMADA]],4,0)</f>
        <v>R1</v>
      </c>
      <c r="F5" s="6">
        <v>10</v>
      </c>
      <c r="G5" s="6">
        <v>13</v>
      </c>
      <c r="H5" s="6">
        <v>1.5</v>
      </c>
      <c r="I5" s="6">
        <v>0</v>
      </c>
      <c r="J5" s="6">
        <v>0</v>
      </c>
      <c r="K5" s="6">
        <v>0</v>
      </c>
      <c r="L5" s="6">
        <f>F5+G5</f>
        <v>23</v>
      </c>
      <c r="M5" s="6"/>
      <c r="N5" s="4">
        <f>VLOOKUP($B5,bigboard2026!B:F,5,0)</f>
        <v>1.93</v>
      </c>
      <c r="O5" s="4">
        <f>VLOOKUP($B5,bigboard2026!B:G,6,0)</f>
        <v>146</v>
      </c>
      <c r="P5" s="4">
        <f>2026-VLOOKUP($B5,bigboard2026!B:H,7,0)</f>
        <v>22</v>
      </c>
    </row>
    <row r="6" spans="1:16" x14ac:dyDescent="0.25">
      <c r="A6" s="3">
        <f>VLOOKUP(B6,bigboard2026!B:O,14,0)</f>
        <v>41</v>
      </c>
      <c r="B6" s="3" t="s">
        <v>44</v>
      </c>
      <c r="C6" s="3" t="s">
        <v>21</v>
      </c>
      <c r="D6" s="3" t="s">
        <v>45</v>
      </c>
      <c r="E6" s="3" t="str">
        <f>VLOOKUP(B6,Tabla1[[NOMBRE]:[RONDA_ESTIMADA]],4,0)</f>
        <v>R2</v>
      </c>
      <c r="F6" s="6">
        <v>16</v>
      </c>
      <c r="G6" s="6">
        <v>25</v>
      </c>
      <c r="H6" s="6">
        <v>2.5</v>
      </c>
      <c r="I6" s="6">
        <v>1</v>
      </c>
      <c r="J6" s="6">
        <v>0</v>
      </c>
      <c r="K6" s="6">
        <v>0</v>
      </c>
      <c r="L6" s="6">
        <f>F6+G6</f>
        <v>41</v>
      </c>
      <c r="M6" s="6"/>
      <c r="N6" s="4">
        <f>VLOOKUP($B6,bigboard2026!B:F,5,0)</f>
        <v>1.9</v>
      </c>
      <c r="O6" s="4">
        <f>VLOOKUP($B6,bigboard2026!B:G,6,0)</f>
        <v>150</v>
      </c>
      <c r="P6" s="4">
        <f>2026-VLOOKUP($B6,bigboard2026!B:H,7,0)</f>
        <v>24</v>
      </c>
    </row>
    <row r="7" spans="1:16" x14ac:dyDescent="0.25">
      <c r="A7" s="3">
        <f>VLOOKUP(B7,bigboard2026!B:O,14,0)</f>
        <v>71</v>
      </c>
      <c r="B7" s="3" t="s">
        <v>325</v>
      </c>
      <c r="C7" s="3" t="s">
        <v>21</v>
      </c>
      <c r="D7" s="3" t="s">
        <v>67</v>
      </c>
      <c r="E7" s="3" t="str">
        <f>VLOOKUP(B7,Tabla1[[NOMBRE]:[RONDA_ESTIMADA]],4,0)</f>
        <v>R2</v>
      </c>
      <c r="F7" s="6">
        <v>11</v>
      </c>
      <c r="G7" s="6">
        <v>22</v>
      </c>
      <c r="H7" s="6">
        <v>3.5</v>
      </c>
      <c r="I7" s="6">
        <v>1</v>
      </c>
      <c r="J7" s="6">
        <v>0</v>
      </c>
      <c r="K7" s="6">
        <v>2</v>
      </c>
      <c r="L7" s="6">
        <f>F7+G7</f>
        <v>33</v>
      </c>
      <c r="M7" s="6"/>
      <c r="N7" s="4">
        <f>VLOOKUP($B7,bigboard2026!B:F,5,0)</f>
        <v>1.91</v>
      </c>
      <c r="O7" s="4">
        <f>VLOOKUP($B7,bigboard2026!B:G,6,0)</f>
        <v>133</v>
      </c>
      <c r="P7" s="4">
        <f>2026-VLOOKUP($B7,bigboard2026!B:H,7,0)</f>
        <v>22</v>
      </c>
    </row>
    <row r="8" spans="1:16" x14ac:dyDescent="0.25">
      <c r="A8" s="3">
        <f>VLOOKUP(B8,bigboard2026!B:O,14,0)</f>
        <v>73</v>
      </c>
      <c r="B8" s="3" t="s">
        <v>155</v>
      </c>
      <c r="C8" s="3" t="s">
        <v>21</v>
      </c>
      <c r="D8" s="3" t="s">
        <v>156</v>
      </c>
      <c r="E8" s="3" t="str">
        <f>VLOOKUP(B8,Tabla1[[NOMBRE]:[RONDA_ESTIMADA]],4,0)</f>
        <v>R2</v>
      </c>
      <c r="F8" s="6">
        <v>9</v>
      </c>
      <c r="G8" s="6">
        <v>9</v>
      </c>
      <c r="H8" s="6">
        <v>0</v>
      </c>
      <c r="I8" s="6">
        <v>0</v>
      </c>
      <c r="J8" s="6">
        <v>0</v>
      </c>
      <c r="K8" s="6">
        <v>1</v>
      </c>
      <c r="L8" s="6">
        <f>F8+G8</f>
        <v>18</v>
      </c>
      <c r="M8" s="6"/>
      <c r="N8" s="4">
        <f>VLOOKUP($B8,bigboard2026!B:F,5,0)</f>
        <v>1.93</v>
      </c>
      <c r="O8" s="4">
        <f>VLOOKUP($B8,bigboard2026!B:G,6,0)</f>
        <v>147</v>
      </c>
      <c r="P8" s="4">
        <f>2026-VLOOKUP($B8,bigboard2026!B:H,7,0)</f>
        <v>22</v>
      </c>
    </row>
    <row r="9" spans="1:16" x14ac:dyDescent="0.25">
      <c r="A9" s="3">
        <f>VLOOKUP(B9,bigboard2026!B:O,14,0)</f>
        <v>76</v>
      </c>
      <c r="B9" s="3" t="s">
        <v>320</v>
      </c>
      <c r="C9" s="3" t="s">
        <v>21</v>
      </c>
      <c r="D9" s="3" t="s">
        <v>321</v>
      </c>
      <c r="E9" s="3" t="str">
        <f>VLOOKUP(B9,Tabla1[[NOMBRE]:[RONDA_ESTIMADA]],4,0)</f>
        <v>R2</v>
      </c>
      <c r="F9" s="6">
        <v>11</v>
      </c>
      <c r="G9" s="6">
        <v>33</v>
      </c>
      <c r="H9" s="6">
        <v>1</v>
      </c>
      <c r="I9" s="6">
        <v>0</v>
      </c>
      <c r="J9" s="6">
        <v>0</v>
      </c>
      <c r="K9" s="6">
        <v>0</v>
      </c>
      <c r="L9" s="6">
        <f>F9+G9</f>
        <v>44</v>
      </c>
      <c r="M9" s="6"/>
      <c r="N9" s="4">
        <f>VLOOKUP($B9,bigboard2026!B:F,5,0)</f>
        <v>1.96</v>
      </c>
      <c r="O9" s="4">
        <f>VLOOKUP($B9,bigboard2026!B:G,6,0)</f>
        <v>152</v>
      </c>
      <c r="P9" s="4">
        <f>2026-VLOOKUP($B9,bigboard2026!B:H,7,0)</f>
        <v>23</v>
      </c>
    </row>
    <row r="10" spans="1:16" x14ac:dyDescent="0.25">
      <c r="A10" s="3">
        <f>VLOOKUP(B10,bigboard2026!B:O,14,0)</f>
        <v>100</v>
      </c>
      <c r="B10" s="3" t="s">
        <v>327</v>
      </c>
      <c r="C10" s="3" t="s">
        <v>21</v>
      </c>
      <c r="D10" s="3" t="s">
        <v>108</v>
      </c>
      <c r="E10" s="3" t="str">
        <f>VLOOKUP(B10,Tabla1[[NOMBRE]:[RONDA_ESTIMADA]],4,0)</f>
        <v>R3</v>
      </c>
      <c r="F10" s="6">
        <v>19</v>
      </c>
      <c r="G10" s="6">
        <v>16</v>
      </c>
      <c r="H10" s="6">
        <v>1.5</v>
      </c>
      <c r="I10" s="6">
        <v>0</v>
      </c>
      <c r="J10" s="6">
        <v>0</v>
      </c>
      <c r="K10" s="6">
        <v>2</v>
      </c>
      <c r="L10" s="6">
        <f>F10+G10</f>
        <v>35</v>
      </c>
      <c r="M10" s="6"/>
      <c r="N10" s="4">
        <f>VLOOKUP($B10,bigboard2026!B:F,5,0)</f>
        <v>1.91</v>
      </c>
      <c r="O10" s="4">
        <f>VLOOKUP($B10,bigboard2026!B:G,6,0)</f>
        <v>135</v>
      </c>
      <c r="P10" s="4">
        <f>2026-VLOOKUP($B10,bigboard2026!B:H,7,0)</f>
        <v>24</v>
      </c>
    </row>
    <row r="11" spans="1:16" x14ac:dyDescent="0.25">
      <c r="A11" s="3">
        <f>VLOOKUP(B11,bigboard2026!B:O,14,0)</f>
        <v>104</v>
      </c>
      <c r="B11" s="3" t="s">
        <v>323</v>
      </c>
      <c r="C11" s="3" t="s">
        <v>21</v>
      </c>
      <c r="D11" s="3" t="s">
        <v>324</v>
      </c>
      <c r="E11" s="3" t="str">
        <f>VLOOKUP(B11,Tabla1[[NOMBRE]:[RONDA_ESTIMADA]],4,0)</f>
        <v>R3</v>
      </c>
      <c r="F11" s="6">
        <v>14</v>
      </c>
      <c r="G11" s="6">
        <v>12</v>
      </c>
      <c r="H11" s="6">
        <v>3.5</v>
      </c>
      <c r="I11" s="6">
        <v>0</v>
      </c>
      <c r="J11" s="6">
        <v>0</v>
      </c>
      <c r="K11" s="6">
        <v>0</v>
      </c>
      <c r="L11" s="6">
        <f>F11+G11</f>
        <v>26</v>
      </c>
      <c r="M11" s="6">
        <v>2024</v>
      </c>
      <c r="N11" s="4">
        <f>VLOOKUP($B11,bigboard2026!B:F,5,0)</f>
        <v>1.83</v>
      </c>
      <c r="O11" s="4">
        <f>VLOOKUP($B11,bigboard2026!B:G,6,0)</f>
        <v>154</v>
      </c>
      <c r="P11" s="4">
        <f>2026-VLOOKUP($B11,bigboard2026!B:H,7,0)</f>
        <v>24</v>
      </c>
    </row>
    <row r="12" spans="1:16" x14ac:dyDescent="0.25">
      <c r="A12" s="3">
        <f>VLOOKUP(B12,bigboard2026!B:O,14,0)</f>
        <v>114</v>
      </c>
      <c r="B12" s="3" t="s">
        <v>335</v>
      </c>
      <c r="C12" s="3" t="s">
        <v>21</v>
      </c>
      <c r="D12" s="3" t="s">
        <v>336</v>
      </c>
      <c r="E12" s="3" t="str">
        <f>VLOOKUP(B12,Tabla1[[NOMBRE]:[RONDA_ESTIMADA]],4,0)</f>
        <v>R3</v>
      </c>
      <c r="F12" s="6"/>
      <c r="G12" s="6"/>
      <c r="H12" s="6"/>
      <c r="I12" s="6"/>
      <c r="J12" s="6"/>
      <c r="K12" s="6"/>
      <c r="L12" s="6">
        <f>F12+G12</f>
        <v>0</v>
      </c>
      <c r="M12" s="6"/>
      <c r="N12" s="4">
        <f>VLOOKUP($B12,bigboard2026!B:F,5,0)</f>
        <v>1.91</v>
      </c>
      <c r="O12" s="4">
        <f>VLOOKUP($B12,bigboard2026!B:G,6,0)</f>
        <v>127</v>
      </c>
      <c r="P12" s="4">
        <f>2026-VLOOKUP($B12,bigboard2026!B:H,7,0)</f>
        <v>24</v>
      </c>
    </row>
    <row r="13" spans="1:16" x14ac:dyDescent="0.25">
      <c r="A13" s="3">
        <f>VLOOKUP(B13,bigboard2026!B:O,14,0)</f>
        <v>119</v>
      </c>
      <c r="B13" s="3" t="s">
        <v>315</v>
      </c>
      <c r="C13" s="3" t="s">
        <v>21</v>
      </c>
      <c r="D13" s="3" t="s">
        <v>207</v>
      </c>
      <c r="E13" s="3" t="str">
        <f>VLOOKUP(B13,Tabla1[[NOMBRE]:[RONDA_ESTIMADA]],4,0)</f>
        <v>R3</v>
      </c>
      <c r="F13" s="6">
        <v>27</v>
      </c>
      <c r="G13" s="6">
        <v>31</v>
      </c>
      <c r="H13" s="6">
        <v>3</v>
      </c>
      <c r="I13" s="6">
        <v>0</v>
      </c>
      <c r="J13" s="6">
        <v>1</v>
      </c>
      <c r="K13" s="6">
        <v>3</v>
      </c>
      <c r="L13" s="6">
        <f>F13+G13</f>
        <v>58</v>
      </c>
      <c r="M13" s="6"/>
      <c r="N13" s="4">
        <f>VLOOKUP($B13,bigboard2026!B:F,5,0)</f>
        <v>2.0299999999999998</v>
      </c>
      <c r="O13" s="4">
        <f>VLOOKUP($B13,bigboard2026!B:G,6,0)</f>
        <v>150</v>
      </c>
      <c r="P13" s="4">
        <f>2026-VLOOKUP($B13,bigboard2026!B:H,7,0)</f>
        <v>23</v>
      </c>
    </row>
    <row r="14" spans="1:16" x14ac:dyDescent="0.25">
      <c r="A14" s="3">
        <f>VLOOKUP(B14,bigboard2026!B:O,14,0)</f>
        <v>123</v>
      </c>
      <c r="B14" s="3" t="s">
        <v>322</v>
      </c>
      <c r="C14" s="3" t="s">
        <v>21</v>
      </c>
      <c r="D14" s="3" t="s">
        <v>100</v>
      </c>
      <c r="E14" s="3" t="str">
        <f>VLOOKUP(B14,Tabla1[[NOMBRE]:[RONDA_ESTIMADA]],4,0)</f>
        <v>R4</v>
      </c>
      <c r="F14" s="6">
        <v>15</v>
      </c>
      <c r="G14" s="6">
        <v>33</v>
      </c>
      <c r="H14" s="6">
        <v>6</v>
      </c>
      <c r="I14" s="6">
        <v>0</v>
      </c>
      <c r="J14" s="6">
        <v>0</v>
      </c>
      <c r="K14" s="6">
        <v>2</v>
      </c>
      <c r="L14" s="6">
        <f>F14+G14</f>
        <v>48</v>
      </c>
      <c r="M14" s="6"/>
      <c r="N14" s="4">
        <f>VLOOKUP($B14,bigboard2026!B:F,5,0)</f>
        <v>1.83</v>
      </c>
      <c r="O14" s="4">
        <f>VLOOKUP($B14,bigboard2026!B:G,6,0)</f>
        <v>146</v>
      </c>
      <c r="P14" s="4">
        <f>2026-VLOOKUP($B14,bigboard2026!B:H,7,0)</f>
        <v>23</v>
      </c>
    </row>
    <row r="15" spans="1:16" x14ac:dyDescent="0.25">
      <c r="A15" s="3">
        <f>VLOOKUP(B15,bigboard2026!B:O,14,0)</f>
        <v>125</v>
      </c>
      <c r="B15" s="3" t="s">
        <v>460</v>
      </c>
      <c r="C15" s="3" t="s">
        <v>21</v>
      </c>
      <c r="D15" s="3" t="s">
        <v>200</v>
      </c>
      <c r="E15" s="3" t="str">
        <f>VLOOKUP(B15,Tabla1[[NOMBRE]:[RONDA_ESTIMADA]],4,0)</f>
        <v>R4</v>
      </c>
      <c r="F15" s="6">
        <v>31</v>
      </c>
      <c r="G15" s="6">
        <v>33</v>
      </c>
      <c r="H15" s="6">
        <v>6.5</v>
      </c>
      <c r="I15" s="6">
        <v>0</v>
      </c>
      <c r="J15" s="6">
        <v>0</v>
      </c>
      <c r="K15" s="6">
        <v>0</v>
      </c>
      <c r="L15" s="6">
        <f>F15+G15</f>
        <v>64</v>
      </c>
      <c r="M15" s="6"/>
      <c r="N15" s="4">
        <f>VLOOKUP($B15,bigboard2026!B:F,5,0)</f>
        <v>1.83</v>
      </c>
      <c r="O15" s="4">
        <f>VLOOKUP($B15,bigboard2026!B:G,6,0)</f>
        <v>130</v>
      </c>
      <c r="P15" s="4">
        <f>2026-VLOOKUP($B15,bigboard2026!B:H,7,0)</f>
        <v>23</v>
      </c>
    </row>
    <row r="16" spans="1:16" x14ac:dyDescent="0.25">
      <c r="A16" s="3">
        <f>VLOOKUP(B16,bigboard2026!B:O,14,0)</f>
        <v>148</v>
      </c>
      <c r="B16" s="3" t="s">
        <v>329</v>
      </c>
      <c r="C16" s="3" t="s">
        <v>21</v>
      </c>
      <c r="D16" s="3" t="s">
        <v>31</v>
      </c>
      <c r="E16" s="3" t="str">
        <f>VLOOKUP(B16,Tabla1[[NOMBRE]:[RONDA_ESTIMADA]],4,0)</f>
        <v>R4</v>
      </c>
      <c r="F16" s="6">
        <v>11</v>
      </c>
      <c r="G16" s="6">
        <v>5</v>
      </c>
      <c r="H16" s="6">
        <v>2</v>
      </c>
      <c r="I16" s="6">
        <v>1</v>
      </c>
      <c r="J16" s="6">
        <v>0</v>
      </c>
      <c r="K16" s="6">
        <v>1</v>
      </c>
      <c r="L16" s="6">
        <f>F16+G16</f>
        <v>16</v>
      </c>
      <c r="M16" s="6"/>
      <c r="N16" s="4">
        <f>VLOOKUP($B16,bigboard2026!B:F,5,0)</f>
        <v>1.85</v>
      </c>
      <c r="O16" s="4">
        <f>VLOOKUP($B16,bigboard2026!B:G,6,0)</f>
        <v>148</v>
      </c>
      <c r="P16" s="4">
        <f>2026-VLOOKUP($B16,bigboard2026!B:H,7,0)</f>
        <v>24</v>
      </c>
    </row>
    <row r="17" spans="1:16" x14ac:dyDescent="0.25">
      <c r="A17" s="3">
        <f>VLOOKUP(B17,bigboard2026!B:O,14,0)</f>
        <v>156</v>
      </c>
      <c r="B17" s="3" t="s">
        <v>318</v>
      </c>
      <c r="C17" s="3" t="s">
        <v>21</v>
      </c>
      <c r="D17" s="3" t="s">
        <v>22</v>
      </c>
      <c r="E17" s="3" t="str">
        <f>VLOOKUP(B17,Tabla1[[NOMBRE]:[RONDA_ESTIMADA]],4,0)</f>
        <v>R4</v>
      </c>
      <c r="F17" s="6">
        <v>12</v>
      </c>
      <c r="G17" s="6">
        <v>8</v>
      </c>
      <c r="H17" s="6">
        <v>1</v>
      </c>
      <c r="I17" s="6">
        <v>0</v>
      </c>
      <c r="J17" s="6">
        <v>0</v>
      </c>
      <c r="K17" s="6">
        <v>2</v>
      </c>
      <c r="L17" s="6">
        <f>F17+G17</f>
        <v>20</v>
      </c>
      <c r="M17" s="6"/>
      <c r="N17" s="4">
        <f>VLOOKUP($B17,bigboard2026!B:F,5,0)</f>
        <v>1.96</v>
      </c>
      <c r="O17" s="4">
        <f>VLOOKUP($B17,bigboard2026!B:G,6,0)</f>
        <v>142</v>
      </c>
      <c r="P17" s="4">
        <f>2026-VLOOKUP($B17,bigboard2026!B:H,7,0)</f>
        <v>24</v>
      </c>
    </row>
    <row r="18" spans="1:16" x14ac:dyDescent="0.25">
      <c r="A18" s="3">
        <f>VLOOKUP(B18,bigboard2026!B:O,14,0)</f>
        <v>166</v>
      </c>
      <c r="B18" s="3" t="s">
        <v>317</v>
      </c>
      <c r="C18" s="3" t="s">
        <v>21</v>
      </c>
      <c r="D18" s="3" t="s">
        <v>42</v>
      </c>
      <c r="E18" s="3" t="str">
        <f>VLOOKUP(B18,Tabla1[[NOMBRE]:[RONDA_ESTIMADA]],4,0)</f>
        <v>R5</v>
      </c>
      <c r="F18" s="6">
        <v>18</v>
      </c>
      <c r="G18" s="6">
        <v>31</v>
      </c>
      <c r="H18" s="6">
        <v>2</v>
      </c>
      <c r="I18" s="6">
        <v>1</v>
      </c>
      <c r="J18" s="6">
        <v>0</v>
      </c>
      <c r="K18" s="6">
        <v>3</v>
      </c>
      <c r="L18" s="6">
        <f>F18+G18</f>
        <v>49</v>
      </c>
      <c r="M18" s="6"/>
      <c r="N18" s="4">
        <f>VLOOKUP($B18,bigboard2026!B:F,5,0)</f>
        <v>1.85</v>
      </c>
      <c r="O18" s="4">
        <f>VLOOKUP($B18,bigboard2026!B:G,6,0)</f>
        <v>134</v>
      </c>
      <c r="P18" s="4">
        <f>2026-VLOOKUP($B18,bigboard2026!B:H,7,0)</f>
        <v>22</v>
      </c>
    </row>
    <row r="19" spans="1:16" x14ac:dyDescent="0.25">
      <c r="A19" s="3">
        <f>VLOOKUP(B19,bigboard2026!B:O,14,0)</f>
        <v>182</v>
      </c>
      <c r="B19" s="3" t="s">
        <v>326</v>
      </c>
      <c r="C19" s="3" t="s">
        <v>21</v>
      </c>
      <c r="D19" s="3" t="s">
        <v>54</v>
      </c>
      <c r="E19" s="3" t="str">
        <f>VLOOKUP(B19,Tabla1[[NOMBRE]:[RONDA_ESTIMADA]],4,0)</f>
        <v>R5</v>
      </c>
      <c r="F19" s="6">
        <v>14</v>
      </c>
      <c r="G19" s="6">
        <v>11</v>
      </c>
      <c r="H19" s="6">
        <v>4</v>
      </c>
      <c r="I19" s="6">
        <v>0</v>
      </c>
      <c r="J19" s="6">
        <v>1</v>
      </c>
      <c r="K19" s="6">
        <v>2</v>
      </c>
      <c r="L19" s="6">
        <f>F19+G19</f>
        <v>25</v>
      </c>
      <c r="M19" s="6"/>
      <c r="N19" s="4">
        <f>VLOOKUP($B19,bigboard2026!B:F,5,0)</f>
        <v>1.85</v>
      </c>
      <c r="O19" s="4">
        <f>VLOOKUP($B19,bigboard2026!B:G,6,0)</f>
        <v>132</v>
      </c>
      <c r="P19" s="4">
        <f>2026-VLOOKUP($B19,bigboard2026!B:H,7,0)</f>
        <v>22</v>
      </c>
    </row>
    <row r="20" spans="1:16" x14ac:dyDescent="0.25">
      <c r="A20" s="3">
        <f>VLOOKUP(B20,bigboard2026!B:O,14,0)</f>
        <v>210</v>
      </c>
      <c r="B20" s="3" t="s">
        <v>319</v>
      </c>
      <c r="C20" s="3" t="s">
        <v>21</v>
      </c>
      <c r="D20" s="3" t="s">
        <v>80</v>
      </c>
      <c r="E20" s="3" t="str">
        <f>VLOOKUP(B20,Tabla1[[NOMBRE]:[RONDA_ESTIMADA]],4,0)</f>
        <v>R6</v>
      </c>
      <c r="F20" s="6">
        <v>12</v>
      </c>
      <c r="G20" s="6">
        <v>24</v>
      </c>
      <c r="H20" s="6">
        <v>2</v>
      </c>
      <c r="I20" s="6">
        <v>0</v>
      </c>
      <c r="J20" s="6">
        <v>0</v>
      </c>
      <c r="K20" s="6">
        <v>0</v>
      </c>
      <c r="L20" s="6">
        <f>F20+G20</f>
        <v>36</v>
      </c>
      <c r="M20" s="6"/>
      <c r="N20" s="4">
        <f>VLOOKUP($B20,bigboard2026!B:F,5,0)</f>
        <v>1.93</v>
      </c>
      <c r="O20" s="4">
        <f>VLOOKUP($B20,bigboard2026!B:G,6,0)</f>
        <v>142</v>
      </c>
      <c r="P20" s="4">
        <f>2026-VLOOKUP($B20,bigboard2026!B:H,7,0)</f>
        <v>21</v>
      </c>
    </row>
    <row r="21" spans="1:16" x14ac:dyDescent="0.25">
      <c r="A21" s="3">
        <f>VLOOKUP(B21,bigboard2026!B:O,14,0)</f>
        <v>220</v>
      </c>
      <c r="B21" s="3" t="s">
        <v>316</v>
      </c>
      <c r="C21" s="3" t="s">
        <v>21</v>
      </c>
      <c r="D21" s="3" t="s">
        <v>42</v>
      </c>
      <c r="E21" s="3" t="str">
        <f>VLOOKUP(B21,Tabla1[[NOMBRE]:[RONDA_ESTIMADA]],4,0)</f>
        <v>R6</v>
      </c>
      <c r="F21" s="6">
        <v>18</v>
      </c>
      <c r="G21" s="6">
        <v>30</v>
      </c>
      <c r="H21" s="6">
        <v>2.5</v>
      </c>
      <c r="I21" s="6">
        <v>1</v>
      </c>
      <c r="J21" s="6">
        <v>0</v>
      </c>
      <c r="K21" s="6">
        <v>0</v>
      </c>
      <c r="L21" s="6">
        <f>F21+G21</f>
        <v>48</v>
      </c>
      <c r="M21" s="6"/>
      <c r="N21" s="4">
        <f>VLOOKUP($B21,bigboard2026!B:F,5,0)</f>
        <v>1.93</v>
      </c>
      <c r="O21" s="4">
        <f>VLOOKUP($B21,bigboard2026!B:G,6,0)</f>
        <v>134</v>
      </c>
      <c r="P21" s="4">
        <f>2026-VLOOKUP($B21,bigboard2026!B:H,7,0)</f>
        <v>24</v>
      </c>
    </row>
    <row r="22" spans="1:16" x14ac:dyDescent="0.25">
      <c r="A22" s="3">
        <f>VLOOKUP(B22,bigboard2026!B:O,14,0)</f>
        <v>221</v>
      </c>
      <c r="B22" s="3" t="s">
        <v>332</v>
      </c>
      <c r="C22" s="3" t="s">
        <v>21</v>
      </c>
      <c r="D22" s="3" t="s">
        <v>29</v>
      </c>
      <c r="E22" s="3" t="str">
        <f>VLOOKUP(B22,Tabla1[[NOMBRE]:[RONDA_ESTIMADA]],4,0)</f>
        <v>R6</v>
      </c>
      <c r="F22" s="6">
        <v>8</v>
      </c>
      <c r="G22" s="6">
        <v>23</v>
      </c>
      <c r="H22" s="6">
        <v>0</v>
      </c>
      <c r="I22" s="6">
        <v>0</v>
      </c>
      <c r="J22" s="6">
        <v>0</v>
      </c>
      <c r="K22" s="6">
        <v>3</v>
      </c>
      <c r="L22" s="6">
        <f>F22+G22</f>
        <v>31</v>
      </c>
      <c r="M22" s="6"/>
      <c r="N22" s="4">
        <f>VLOOKUP($B22,bigboard2026!B:F,5,0)</f>
        <v>1.88</v>
      </c>
      <c r="O22" s="4">
        <f>VLOOKUP($B22,bigboard2026!B:G,6,0)</f>
        <v>147</v>
      </c>
      <c r="P22" s="4">
        <f>2026-VLOOKUP($B22,bigboard2026!B:H,7,0)</f>
        <v>24</v>
      </c>
    </row>
    <row r="23" spans="1:16" x14ac:dyDescent="0.25">
      <c r="A23" s="3">
        <f>VLOOKUP(B23,bigboard2026!B:O,14,0)</f>
        <v>227</v>
      </c>
      <c r="B23" s="3" t="s">
        <v>330</v>
      </c>
      <c r="C23" s="3" t="s">
        <v>21</v>
      </c>
      <c r="D23" s="3" t="s">
        <v>158</v>
      </c>
      <c r="E23" s="3" t="str">
        <f>VLOOKUP(B23,Tabla1[[NOMBRE]:[RONDA_ESTIMADA]],4,0)</f>
        <v>R6</v>
      </c>
      <c r="F23" s="6">
        <v>14</v>
      </c>
      <c r="G23" s="6">
        <v>13</v>
      </c>
      <c r="H23" s="6">
        <v>0</v>
      </c>
      <c r="I23" s="6">
        <v>0</v>
      </c>
      <c r="J23" s="6">
        <v>0</v>
      </c>
      <c r="K23" s="6">
        <v>0</v>
      </c>
      <c r="L23" s="6">
        <f>F23+G23</f>
        <v>27</v>
      </c>
      <c r="M23" s="6"/>
      <c r="N23" s="4">
        <f>VLOOKUP($B23,bigboard2026!B:F,5,0)</f>
        <v>1.93</v>
      </c>
      <c r="O23" s="4">
        <f>VLOOKUP($B23,bigboard2026!B:G,6,0)</f>
        <v>141</v>
      </c>
      <c r="P23" s="4">
        <f>2026-VLOOKUP($B23,bigboard2026!B:H,7,0)</f>
        <v>23</v>
      </c>
    </row>
    <row r="24" spans="1:16" x14ac:dyDescent="0.25">
      <c r="A24" s="3">
        <f>VLOOKUP(B24,bigboard2026!B:O,14,0)</f>
        <v>238</v>
      </c>
      <c r="B24" s="3" t="s">
        <v>338</v>
      </c>
      <c r="C24" s="3" t="s">
        <v>21</v>
      </c>
      <c r="D24" s="3" t="s">
        <v>122</v>
      </c>
      <c r="E24" s="3" t="str">
        <f>VLOOKUP(B24,Tabla1[[NOMBRE]:[RONDA_ESTIMADA]],4,0)</f>
        <v>R6</v>
      </c>
      <c r="F24" s="6">
        <v>3</v>
      </c>
      <c r="G24" s="6">
        <v>9</v>
      </c>
      <c r="H24" s="6">
        <v>1</v>
      </c>
      <c r="I24" s="6">
        <v>0</v>
      </c>
      <c r="J24" s="6">
        <v>0</v>
      </c>
      <c r="K24" s="6">
        <v>0</v>
      </c>
      <c r="L24" s="6">
        <f>F24+G24</f>
        <v>12</v>
      </c>
      <c r="M24" s="6"/>
      <c r="N24" s="4">
        <f>VLOOKUP($B24,bigboard2026!B:F,5,0)</f>
        <v>1.91</v>
      </c>
      <c r="O24" s="4">
        <f>VLOOKUP($B24,bigboard2026!B:G,6,0)</f>
        <v>140</v>
      </c>
      <c r="P24" s="4">
        <f>2026-VLOOKUP($B24,bigboard2026!B:H,7,0)</f>
        <v>24</v>
      </c>
    </row>
    <row r="25" spans="1:16" x14ac:dyDescent="0.25">
      <c r="A25" s="3">
        <f>VLOOKUP(B25,bigboard2026!B:O,14,0)</f>
        <v>244</v>
      </c>
      <c r="B25" s="3" t="s">
        <v>102</v>
      </c>
      <c r="C25" s="3" t="s">
        <v>21</v>
      </c>
      <c r="D25" s="3" t="s">
        <v>10</v>
      </c>
      <c r="E25" s="3" t="str">
        <f>VLOOKUP(B25,Tabla1[[NOMBRE]:[RONDA_ESTIMADA]],4,0)</f>
        <v>R7</v>
      </c>
      <c r="F25" s="6">
        <v>20</v>
      </c>
      <c r="G25" s="6">
        <v>11</v>
      </c>
      <c r="H25" s="6">
        <v>4.5</v>
      </c>
      <c r="I25" s="6">
        <v>0</v>
      </c>
      <c r="J25" s="6">
        <v>0</v>
      </c>
      <c r="K25" s="6">
        <v>0</v>
      </c>
      <c r="L25" s="6">
        <f>F25+G25</f>
        <v>31</v>
      </c>
      <c r="M25" s="6"/>
      <c r="N25" s="4">
        <f>VLOOKUP($B25,bigboard2026!B:F,5,0)</f>
        <v>1.91</v>
      </c>
      <c r="O25" s="4">
        <f>VLOOKUP($B25,bigboard2026!B:G,6,0)</f>
        <v>136</v>
      </c>
      <c r="P25" s="4">
        <f>2026-VLOOKUP($B25,bigboard2026!B:H,7,0)</f>
        <v>22</v>
      </c>
    </row>
    <row r="26" spans="1:16" x14ac:dyDescent="0.25">
      <c r="A26" s="3">
        <f>VLOOKUP(B26,bigboard2026!B:O,14,0)</f>
        <v>252</v>
      </c>
      <c r="B26" s="3" t="s">
        <v>331</v>
      </c>
      <c r="C26" s="3" t="s">
        <v>21</v>
      </c>
      <c r="D26" s="3" t="s">
        <v>189</v>
      </c>
      <c r="E26" s="3" t="str">
        <f>VLOOKUP(B26,Tabla1[[NOMBRE]:[RONDA_ESTIMADA]],4,0)</f>
        <v>R7</v>
      </c>
      <c r="F26" s="6">
        <v>27</v>
      </c>
      <c r="G26" s="6">
        <v>15</v>
      </c>
      <c r="H26" s="6">
        <v>2</v>
      </c>
      <c r="I26" s="6">
        <v>0</v>
      </c>
      <c r="J26" s="6">
        <v>0</v>
      </c>
      <c r="K26" s="6">
        <v>1</v>
      </c>
      <c r="L26" s="6">
        <f>F26+G26</f>
        <v>42</v>
      </c>
      <c r="M26" s="6"/>
      <c r="N26" s="4">
        <f>VLOOKUP($B26,bigboard2026!B:F,5,0)</f>
        <v>1.91</v>
      </c>
      <c r="O26" s="4">
        <f>VLOOKUP($B26,bigboard2026!B:G,6,0)</f>
        <v>146</v>
      </c>
      <c r="P26" s="4">
        <f>2026-VLOOKUP($B26,bigboard2026!B:H,7,0)</f>
        <v>23</v>
      </c>
    </row>
    <row r="27" spans="1:16" x14ac:dyDescent="0.25">
      <c r="A27" s="3">
        <f>VLOOKUP(B27,bigboard2026!B:O,14,0)</f>
        <v>262</v>
      </c>
      <c r="B27" s="3" t="s">
        <v>334</v>
      </c>
      <c r="C27" s="3" t="s">
        <v>21</v>
      </c>
      <c r="D27" s="3" t="s">
        <v>78</v>
      </c>
      <c r="E27" s="3" t="str">
        <f>VLOOKUP(B27,Tabla1[[NOMBRE]:[RONDA_ESTIMADA]],4,0)</f>
        <v>R7</v>
      </c>
      <c r="F27" s="6">
        <v>14</v>
      </c>
      <c r="G27" s="6">
        <v>16</v>
      </c>
      <c r="H27" s="6">
        <v>2</v>
      </c>
      <c r="I27" s="6">
        <v>0</v>
      </c>
      <c r="J27" s="6">
        <v>0</v>
      </c>
      <c r="K27" s="6">
        <v>0</v>
      </c>
      <c r="L27" s="6">
        <f>F27+G27</f>
        <v>30</v>
      </c>
      <c r="M27" s="6"/>
      <c r="N27" s="4">
        <f>VLOOKUP($B27,bigboard2026!B:F,5,0)</f>
        <v>1.91</v>
      </c>
      <c r="O27" s="4">
        <f>VLOOKUP($B27,bigboard2026!B:G,6,0)</f>
        <v>138</v>
      </c>
      <c r="P27" s="4">
        <f>2026-VLOOKUP($B27,bigboard2026!B:H,7,0)</f>
        <v>24</v>
      </c>
    </row>
    <row r="28" spans="1:16" x14ac:dyDescent="0.25">
      <c r="A28" s="3">
        <f>VLOOKUP(B28,bigboard2026!B:O,14,0)</f>
        <v>269</v>
      </c>
      <c r="B28" s="3" t="s">
        <v>337</v>
      </c>
      <c r="C28" s="3" t="s">
        <v>21</v>
      </c>
      <c r="D28" s="3" t="s">
        <v>45</v>
      </c>
      <c r="E28" s="3" t="str">
        <f>VLOOKUP(B28,Tabla1[[NOMBRE]:[RONDA_ESTIMADA]],4,0)</f>
        <v>R7</v>
      </c>
      <c r="F28" s="6">
        <v>9</v>
      </c>
      <c r="G28" s="6">
        <v>4</v>
      </c>
      <c r="H28" s="6">
        <v>0.5</v>
      </c>
      <c r="I28" s="6">
        <v>0</v>
      </c>
      <c r="J28" s="6">
        <v>1</v>
      </c>
      <c r="K28" s="6">
        <v>1</v>
      </c>
      <c r="L28" s="6">
        <f>F28+G28</f>
        <v>13</v>
      </c>
      <c r="M28" s="6"/>
      <c r="N28" s="4">
        <f>VLOOKUP($B28,bigboard2026!B:F,5,0)</f>
        <v>1.85</v>
      </c>
      <c r="O28" s="4">
        <f>VLOOKUP($B28,bigboard2026!B:G,6,0)</f>
        <v>131</v>
      </c>
      <c r="P28" s="4">
        <f>2026-VLOOKUP($B28,bigboard2026!B:H,7,0)</f>
        <v>24</v>
      </c>
    </row>
    <row r="29" spans="1:16" x14ac:dyDescent="0.25">
      <c r="A29" s="3">
        <f>VLOOKUP(B29,bigboard2026!B:O,14,0)</f>
        <v>277</v>
      </c>
      <c r="B29" s="3" t="s">
        <v>333</v>
      </c>
      <c r="C29" s="3" t="s">
        <v>21</v>
      </c>
      <c r="D29" s="3" t="s">
        <v>309</v>
      </c>
      <c r="E29" s="3" t="str">
        <f>VLOOKUP(B29,Tabla1[[NOMBRE]:[RONDA_ESTIMADA]],4,0)</f>
        <v>R7</v>
      </c>
      <c r="F29" s="6">
        <v>19</v>
      </c>
      <c r="G29" s="6">
        <v>21</v>
      </c>
      <c r="H29" s="6">
        <v>0.5</v>
      </c>
      <c r="I29" s="6">
        <v>0</v>
      </c>
      <c r="J29" s="6">
        <v>0</v>
      </c>
      <c r="K29" s="6">
        <v>0</v>
      </c>
      <c r="L29" s="6">
        <f>F29+G29</f>
        <v>40</v>
      </c>
      <c r="M29" s="6"/>
      <c r="N29" s="4">
        <f>VLOOKUP($B29,bigboard2026!B:F,5,0)</f>
        <v>1.88</v>
      </c>
      <c r="O29" s="4">
        <f>VLOOKUP($B29,bigboard2026!B:G,6,0)</f>
        <v>154</v>
      </c>
      <c r="P29" s="4">
        <f>2026-VLOOKUP($B29,bigboard2026!B:H,7,0)</f>
        <v>24</v>
      </c>
    </row>
    <row r="30" spans="1:16" x14ac:dyDescent="0.25">
      <c r="A30" s="3">
        <f>VLOOKUP(B30,bigboard2026!B:O,14,0)</f>
        <v>0</v>
      </c>
      <c r="B30" s="3" t="s">
        <v>328</v>
      </c>
      <c r="C30" s="3" t="s">
        <v>21</v>
      </c>
      <c r="D30" s="3" t="s">
        <v>67</v>
      </c>
      <c r="E30" s="3" t="str">
        <f>VLOOKUP(B30,Tabla1[[NOMBRE]:[RONDA_ESTIMADA]],4,0)</f>
        <v>UDFA</v>
      </c>
      <c r="F30" s="6">
        <v>10</v>
      </c>
      <c r="G30" s="6">
        <v>17</v>
      </c>
      <c r="H30" s="6">
        <v>1.5</v>
      </c>
      <c r="I30" s="6">
        <v>0</v>
      </c>
      <c r="J30" s="6">
        <v>0</v>
      </c>
      <c r="K30" s="6">
        <v>1</v>
      </c>
      <c r="L30" s="6">
        <f>F30+G30</f>
        <v>27</v>
      </c>
      <c r="M30" s="6"/>
      <c r="N30" s="4">
        <f>VLOOKUP($B30,bigboard2026!B:F,5,0)</f>
        <v>1.88</v>
      </c>
      <c r="O30" s="4">
        <f>VLOOKUP($B30,bigboard2026!B:G,6,0)</f>
        <v>138</v>
      </c>
      <c r="P30" s="4">
        <f>2026-VLOOKUP($B30,bigboard2026!B:H,7,0)</f>
        <v>22</v>
      </c>
    </row>
    <row r="31" spans="1:16" x14ac:dyDescent="0.25">
      <c r="A31" s="3">
        <f>VLOOKUP(B31,bigboard2026!B:O,14,0)</f>
        <v>0</v>
      </c>
      <c r="B31" s="3" t="s">
        <v>340</v>
      </c>
      <c r="C31" s="3" t="s">
        <v>21</v>
      </c>
      <c r="D31" s="3" t="s">
        <v>341</v>
      </c>
      <c r="E31" s="3" t="str">
        <f>VLOOKUP(B31,Tabla1[[NOMBRE]:[RONDA_ESTIMADA]],4,0)</f>
        <v>UDFA</v>
      </c>
      <c r="F31" s="6">
        <v>18</v>
      </c>
      <c r="G31" s="6">
        <v>20</v>
      </c>
      <c r="H31" s="6">
        <v>2.5</v>
      </c>
      <c r="I31" s="6">
        <v>1</v>
      </c>
      <c r="J31" s="6">
        <v>0</v>
      </c>
      <c r="K31" s="6">
        <v>1</v>
      </c>
      <c r="L31" s="6">
        <f>F31+G31</f>
        <v>38</v>
      </c>
      <c r="M31" s="6"/>
      <c r="N31" s="4">
        <f>VLOOKUP($B31,bigboard2026!B:F,5,0)</f>
        <v>1.96</v>
      </c>
      <c r="O31" s="4">
        <f>VLOOKUP($B31,bigboard2026!B:G,6,0)</f>
        <v>143</v>
      </c>
      <c r="P31" s="4">
        <f>2026-VLOOKUP($B31,bigboard2026!B:H,7,0)</f>
        <v>24</v>
      </c>
    </row>
    <row r="32" spans="1:16" x14ac:dyDescent="0.25">
      <c r="A32" s="3">
        <f>VLOOKUP(B32,bigboard2026!B:O,14,0)</f>
        <v>0</v>
      </c>
      <c r="B32" s="3" t="s">
        <v>339</v>
      </c>
      <c r="C32" s="3" t="s">
        <v>21</v>
      </c>
      <c r="D32" s="3" t="s">
        <v>35</v>
      </c>
      <c r="E32" s="3" t="str">
        <f>VLOOKUP(B32,Tabla1[[NOMBRE]:[RONDA_ESTIMADA]],4,0)</f>
        <v>UDFA</v>
      </c>
      <c r="F32" s="6">
        <v>25</v>
      </c>
      <c r="G32" s="6">
        <v>11</v>
      </c>
      <c r="H32" s="6">
        <v>0</v>
      </c>
      <c r="I32" s="6">
        <v>0</v>
      </c>
      <c r="J32" s="6">
        <v>0</v>
      </c>
      <c r="K32" s="6">
        <v>2</v>
      </c>
      <c r="L32" s="6">
        <f>F32+G32</f>
        <v>36</v>
      </c>
      <c r="M32" s="6"/>
      <c r="N32" s="4">
        <f>VLOOKUP($B32,bigboard2026!B:F,5,0)</f>
        <v>1.93</v>
      </c>
      <c r="O32" s="4">
        <f>VLOOKUP($B32,bigboard2026!B:G,6,0)</f>
        <v>146</v>
      </c>
      <c r="P32" s="4">
        <f>2026-VLOOKUP($B32,bigboard2026!B:H,7,0)</f>
        <v>24</v>
      </c>
    </row>
    <row r="33" spans="1:16" x14ac:dyDescent="0.25">
      <c r="A33" s="3">
        <f>VLOOKUP(B33,bigboard2026!B:O,14,0)</f>
        <v>0</v>
      </c>
      <c r="B33" s="3" t="s">
        <v>444</v>
      </c>
      <c r="C33" s="3" t="s">
        <v>21</v>
      </c>
      <c r="D33" s="3" t="s">
        <v>435</v>
      </c>
      <c r="E33" s="3" t="str">
        <f>VLOOKUP(B33,Tabla1[[NOMBRE]:[RONDA_ESTIMADA]],4,0)</f>
        <v>UDFA</v>
      </c>
      <c r="F33" s="6">
        <v>8</v>
      </c>
      <c r="G33" s="6">
        <v>20</v>
      </c>
      <c r="H33" s="6">
        <v>0</v>
      </c>
      <c r="I33" s="6">
        <v>1</v>
      </c>
      <c r="J33" s="6">
        <v>0</v>
      </c>
      <c r="K33" s="6">
        <v>1</v>
      </c>
      <c r="L33" s="6">
        <f>F33+G33</f>
        <v>28</v>
      </c>
      <c r="M33" s="6"/>
      <c r="N33" s="4">
        <f>VLOOKUP($B33,bigboard2026!B:F,5,0)</f>
        <v>1.91</v>
      </c>
      <c r="O33" s="4">
        <f>VLOOKUP($B33,bigboard2026!B:G,6,0)</f>
        <v>138</v>
      </c>
      <c r="P33" s="4">
        <f>2026-VLOOKUP($B33,bigboard2026!B:H,7,0)</f>
        <v>24</v>
      </c>
    </row>
  </sheetData>
  <sortState xmlns:xlrd2="http://schemas.microsoft.com/office/spreadsheetml/2017/richdata2" ref="A2:P33">
    <sortCondition ref="E2:E33"/>
    <sortCondition ref="A2:A33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83562-F692-4252-B125-4777E7DA6830}">
  <dimension ref="A1:O41"/>
  <sheetViews>
    <sheetView workbookViewId="0"/>
  </sheetViews>
  <sheetFormatPr baseColWidth="10" defaultRowHeight="15" x14ac:dyDescent="0.25"/>
  <cols>
    <col min="1" max="1" width="7.42578125" style="5" bestFit="1" customWidth="1"/>
    <col min="2" max="2" width="20.42578125" style="5" bestFit="1" customWidth="1"/>
    <col min="3" max="3" width="12.7109375" style="5" bestFit="1" customWidth="1"/>
    <col min="4" max="4" width="17.5703125" style="5" bestFit="1" customWidth="1"/>
    <col min="5" max="5" width="22.28515625" style="5" bestFit="1" customWidth="1"/>
    <col min="6" max="12" width="9.5703125" style="5" customWidth="1"/>
    <col min="13" max="13" width="5.5703125" style="5" bestFit="1" customWidth="1"/>
    <col min="14" max="15" width="7.140625" style="5" bestFit="1" customWidth="1"/>
  </cols>
  <sheetData>
    <row r="1" spans="1:15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146</v>
      </c>
      <c r="G1" s="2" t="s">
        <v>147</v>
      </c>
      <c r="H1" s="2" t="s">
        <v>148</v>
      </c>
      <c r="I1" s="2" t="s">
        <v>149</v>
      </c>
      <c r="J1" s="2" t="s">
        <v>142</v>
      </c>
      <c r="K1" s="2" t="s">
        <v>150</v>
      </c>
      <c r="L1" s="2" t="s">
        <v>452</v>
      </c>
      <c r="M1" s="2" t="s">
        <v>453</v>
      </c>
      <c r="N1" s="2" t="s">
        <v>454</v>
      </c>
      <c r="O1" s="2" t="s">
        <v>458</v>
      </c>
    </row>
    <row r="2" spans="1:15" x14ac:dyDescent="0.25">
      <c r="A2" s="3">
        <f>VLOOKUP(B2,bigboard2026!B:O,14,0)</f>
        <v>4</v>
      </c>
      <c r="B2" s="3" t="s">
        <v>127</v>
      </c>
      <c r="C2" s="3" t="s">
        <v>9</v>
      </c>
      <c r="D2" s="3" t="s">
        <v>45</v>
      </c>
      <c r="E2" s="3" t="str">
        <f>VLOOKUP(B2,Tabla1[[NOMBRE]:[RONDA_ESTIMADA]],4,0)</f>
        <v>R1</v>
      </c>
      <c r="F2" s="6">
        <v>32</v>
      </c>
      <c r="G2" s="6">
        <v>20</v>
      </c>
      <c r="H2" s="6">
        <v>14.5</v>
      </c>
      <c r="I2" s="6">
        <v>3</v>
      </c>
      <c r="J2" s="6">
        <v>0</v>
      </c>
      <c r="K2" s="6">
        <v>3</v>
      </c>
      <c r="L2" s="6">
        <f>F2+G2</f>
        <v>52</v>
      </c>
      <c r="M2" s="4">
        <f>VLOOKUP($B2,bigboard2026!B:F,5,0)</f>
        <v>1.91</v>
      </c>
      <c r="N2" s="4">
        <f>VLOOKUP($B2,bigboard2026!B:G,6,0)</f>
        <v>113</v>
      </c>
      <c r="O2" s="4">
        <f>2026-VLOOKUP($B2,bigboard2026!B:H,7,0)</f>
        <v>23</v>
      </c>
    </row>
    <row r="3" spans="1:15" x14ac:dyDescent="0.25">
      <c r="A3" s="3">
        <f>VLOOKUP(B3,bigboard2026!B:O,14,0)</f>
        <v>6</v>
      </c>
      <c r="B3" s="3" t="s">
        <v>8</v>
      </c>
      <c r="C3" s="3" t="s">
        <v>9</v>
      </c>
      <c r="D3" s="3" t="s">
        <v>10</v>
      </c>
      <c r="E3" s="3" t="str">
        <f>VLOOKUP(B3,Tabla1[[NOMBRE]:[RONDA_ESTIMADA]],4,0)</f>
        <v>R1</v>
      </c>
      <c r="F3" s="6">
        <v>30</v>
      </c>
      <c r="G3" s="6">
        <v>24</v>
      </c>
      <c r="H3" s="6">
        <v>9.5</v>
      </c>
      <c r="I3" s="6">
        <v>1</v>
      </c>
      <c r="J3" s="6">
        <v>1</v>
      </c>
      <c r="K3" s="6">
        <v>1</v>
      </c>
      <c r="L3" s="6">
        <f>F3+G3</f>
        <v>54</v>
      </c>
      <c r="M3" s="4">
        <f>VLOOKUP($B3,bigboard2026!B:F,5,0)</f>
        <v>1.88</v>
      </c>
      <c r="N3" s="4">
        <f>VLOOKUP($B3,bigboard2026!B:G,6,0)</f>
        <v>119</v>
      </c>
      <c r="O3" s="4">
        <f>2026-VLOOKUP($B3,bigboard2026!B:H,7,0)</f>
        <v>22</v>
      </c>
    </row>
    <row r="4" spans="1:15" x14ac:dyDescent="0.25">
      <c r="A4" s="3">
        <f>VLOOKUP(B4,bigboard2026!B:O,14,0)</f>
        <v>21</v>
      </c>
      <c r="B4" s="3" t="s">
        <v>131</v>
      </c>
      <c r="C4" s="3" t="s">
        <v>9</v>
      </c>
      <c r="D4" s="3" t="s">
        <v>10</v>
      </c>
      <c r="E4" s="3" t="str">
        <f>VLOOKUP(B4,Tabla1[[NOMBRE]:[RONDA_ESTIMADA]],4,0)</f>
        <v>R1</v>
      </c>
      <c r="F4" s="6">
        <v>38</v>
      </c>
      <c r="G4" s="6">
        <v>25</v>
      </c>
      <c r="H4" s="6">
        <v>12.5</v>
      </c>
      <c r="I4" s="6">
        <v>4</v>
      </c>
      <c r="J4" s="6">
        <v>0</v>
      </c>
      <c r="K4" s="6">
        <v>0</v>
      </c>
      <c r="L4" s="6">
        <f>F4+G4</f>
        <v>63</v>
      </c>
      <c r="M4" s="4">
        <f>VLOOKUP($B4,bigboard2026!B:F,5,0)</f>
        <v>1.91</v>
      </c>
      <c r="N4" s="4">
        <f>VLOOKUP($B4,bigboard2026!B:G,6,0)</f>
        <v>117</v>
      </c>
      <c r="O4" s="4">
        <f>2026-VLOOKUP($B4,bigboard2026!B:H,7,0)</f>
        <v>25</v>
      </c>
    </row>
    <row r="5" spans="1:15" x14ac:dyDescent="0.25">
      <c r="A5" s="3">
        <f>VLOOKUP(B5,bigboard2026!B:O,14,0)</f>
        <v>22</v>
      </c>
      <c r="B5" s="3" t="s">
        <v>34</v>
      </c>
      <c r="C5" s="3" t="s">
        <v>9</v>
      </c>
      <c r="D5" s="3" t="s">
        <v>35</v>
      </c>
      <c r="E5" s="3" t="str">
        <f>VLOOKUP(B5,Tabla1[[NOMBRE]:[RONDA_ESTIMADA]],4,0)</f>
        <v>R1</v>
      </c>
      <c r="F5" s="6">
        <v>23</v>
      </c>
      <c r="G5" s="6">
        <v>6</v>
      </c>
      <c r="H5" s="6">
        <v>2</v>
      </c>
      <c r="I5" s="6">
        <v>0</v>
      </c>
      <c r="J5" s="6">
        <v>0</v>
      </c>
      <c r="K5" s="6">
        <v>4</v>
      </c>
      <c r="L5" s="6">
        <f>F5+G5</f>
        <v>29</v>
      </c>
      <c r="M5" s="4">
        <f>VLOOKUP($B5,bigboard2026!B:F,5,0)</f>
        <v>1.98</v>
      </c>
      <c r="N5" s="4">
        <f>VLOOKUP($B5,bigboard2026!B:G,6,0)</f>
        <v>125</v>
      </c>
      <c r="O5" s="4">
        <f>2026-VLOOKUP($B5,bigboard2026!B:H,7,0)</f>
        <v>21</v>
      </c>
    </row>
    <row r="6" spans="1:15" x14ac:dyDescent="0.25">
      <c r="A6" s="3">
        <f>VLOOKUP(B6,bigboard2026!B:O,14,0)</f>
        <v>27</v>
      </c>
      <c r="B6" s="3" t="s">
        <v>132</v>
      </c>
      <c r="C6" s="3" t="s">
        <v>9</v>
      </c>
      <c r="D6" s="3" t="s">
        <v>42</v>
      </c>
      <c r="E6" s="3" t="str">
        <f>VLOOKUP(B6,Tabla1[[NOMBRE]:[RONDA_ESTIMADA]],4,0)</f>
        <v>R1</v>
      </c>
      <c r="F6" s="6">
        <v>20</v>
      </c>
      <c r="G6" s="6">
        <v>11</v>
      </c>
      <c r="H6" s="6">
        <v>11.5</v>
      </c>
      <c r="I6" s="6">
        <v>1</v>
      </c>
      <c r="J6" s="6">
        <v>0</v>
      </c>
      <c r="K6" s="6">
        <v>6</v>
      </c>
      <c r="L6" s="6">
        <f>F6+G6</f>
        <v>31</v>
      </c>
      <c r="M6" s="4">
        <f>VLOOKUP($B6,bigboard2026!B:F,5,0)</f>
        <v>1.88</v>
      </c>
      <c r="N6" s="4">
        <f>VLOOKUP($B6,bigboard2026!B:G,6,0)</f>
        <v>115</v>
      </c>
      <c r="O6" s="4">
        <f>2026-VLOOKUP($B6,bigboard2026!B:H,7,0)</f>
        <v>23</v>
      </c>
    </row>
    <row r="7" spans="1:15" x14ac:dyDescent="0.25">
      <c r="A7" s="3">
        <f>VLOOKUP(B7,bigboard2026!B:O,14,0)</f>
        <v>29</v>
      </c>
      <c r="B7" s="3" t="s">
        <v>345</v>
      </c>
      <c r="C7" s="3" t="s">
        <v>9</v>
      </c>
      <c r="D7" s="3" t="s">
        <v>22</v>
      </c>
      <c r="E7" s="3" t="str">
        <f>VLOOKUP(B7,Tabla1[[NOMBRE]:[RONDA_ESTIMADA]],4,0)</f>
        <v>R1</v>
      </c>
      <c r="F7" s="6">
        <v>18</v>
      </c>
      <c r="G7" s="6">
        <v>19</v>
      </c>
      <c r="H7" s="6">
        <v>5</v>
      </c>
      <c r="I7" s="6">
        <v>0</v>
      </c>
      <c r="J7" s="6">
        <v>0</v>
      </c>
      <c r="K7" s="6">
        <v>1</v>
      </c>
      <c r="L7" s="6">
        <f>F7+G7</f>
        <v>37</v>
      </c>
      <c r="M7" s="4">
        <f>VLOOKUP($B7,bigboard2026!B:F,5,0)</f>
        <v>1.91</v>
      </c>
      <c r="N7" s="4">
        <f>VLOOKUP($B7,bigboard2026!B:G,6,0)</f>
        <v>120</v>
      </c>
      <c r="O7" s="4">
        <f>2026-VLOOKUP($B7,bigboard2026!B:H,7,0)</f>
        <v>22</v>
      </c>
    </row>
    <row r="8" spans="1:15" x14ac:dyDescent="0.25">
      <c r="A8" s="3">
        <f>VLOOKUP(B8,bigboard2026!B:O,14,0)</f>
        <v>32</v>
      </c>
      <c r="B8" s="3" t="s">
        <v>66</v>
      </c>
      <c r="C8" s="3" t="s">
        <v>9</v>
      </c>
      <c r="D8" s="3" t="s">
        <v>67</v>
      </c>
      <c r="E8" s="3" t="str">
        <f>VLOOKUP(B8,Tabla1[[NOMBRE]:[RONDA_ESTIMADA]],4,0)</f>
        <v>R1</v>
      </c>
      <c r="F8" s="6">
        <v>18</v>
      </c>
      <c r="G8" s="6">
        <v>8</v>
      </c>
      <c r="H8" s="6">
        <v>6.5</v>
      </c>
      <c r="I8" s="6">
        <v>2</v>
      </c>
      <c r="J8" s="6">
        <v>0</v>
      </c>
      <c r="K8" s="6">
        <v>0</v>
      </c>
      <c r="L8" s="6">
        <f>F8+G8</f>
        <v>26</v>
      </c>
      <c r="M8" s="4">
        <f>VLOOKUP($B8,bigboard2026!B:F,5,0)</f>
        <v>1.88</v>
      </c>
      <c r="N8" s="4">
        <f>VLOOKUP($B8,bigboard2026!B:G,6,0)</f>
        <v>109</v>
      </c>
      <c r="O8" s="4">
        <f>2026-VLOOKUP($B8,bigboard2026!B:H,7,0)</f>
        <v>22</v>
      </c>
    </row>
    <row r="9" spans="1:15" x14ac:dyDescent="0.25">
      <c r="A9" s="3">
        <f>VLOOKUP(B9,bigboard2026!B:O,14,0)</f>
        <v>39</v>
      </c>
      <c r="B9" s="3" t="s">
        <v>117</v>
      </c>
      <c r="C9" s="3" t="s">
        <v>9</v>
      </c>
      <c r="D9" s="3" t="s">
        <v>100</v>
      </c>
      <c r="E9" s="3" t="str">
        <f>VLOOKUP(B9,Tabla1[[NOMBRE]:[RONDA_ESTIMADA]],4,0)</f>
        <v>R1</v>
      </c>
      <c r="F9" s="6">
        <v>20</v>
      </c>
      <c r="G9" s="6">
        <v>22</v>
      </c>
      <c r="H9" s="6">
        <v>6.5</v>
      </c>
      <c r="I9" s="6">
        <v>2</v>
      </c>
      <c r="J9" s="6">
        <v>0</v>
      </c>
      <c r="K9" s="6">
        <v>2</v>
      </c>
      <c r="L9" s="6">
        <f>F9+G9</f>
        <v>42</v>
      </c>
      <c r="M9" s="4">
        <f>VLOOKUP($B9,bigboard2026!B:F,5,0)</f>
        <v>1.98</v>
      </c>
      <c r="N9" s="4">
        <f>VLOOKUP($B9,bigboard2026!B:G,6,0)</f>
        <v>119</v>
      </c>
      <c r="O9" s="4">
        <f>2026-VLOOKUP($B9,bigboard2026!B:H,7,0)</f>
        <v>22</v>
      </c>
    </row>
    <row r="10" spans="1:15" x14ac:dyDescent="0.25">
      <c r="A10" s="3">
        <f>VLOOKUP(B10,bigboard2026!B:O,14,0)</f>
        <v>51</v>
      </c>
      <c r="B10" s="3" t="s">
        <v>342</v>
      </c>
      <c r="C10" s="3" t="s">
        <v>9</v>
      </c>
      <c r="D10" s="3" t="s">
        <v>120</v>
      </c>
      <c r="E10" s="3" t="str">
        <f>VLOOKUP(B10,Tabla1[[NOMBRE]:[RONDA_ESTIMADA]],4,0)</f>
        <v>R2</v>
      </c>
      <c r="F10" s="6">
        <v>23</v>
      </c>
      <c r="G10" s="6">
        <v>20</v>
      </c>
      <c r="H10" s="6">
        <v>11</v>
      </c>
      <c r="I10" s="6">
        <v>3</v>
      </c>
      <c r="J10" s="6">
        <v>0</v>
      </c>
      <c r="K10" s="6">
        <v>1</v>
      </c>
      <c r="L10" s="6">
        <f>F10+G10</f>
        <v>43</v>
      </c>
      <c r="M10" s="4">
        <f>VLOOKUP($B10,bigboard2026!B:F,5,0)</f>
        <v>1.93</v>
      </c>
      <c r="N10" s="4">
        <f>VLOOKUP($B10,bigboard2026!B:G,6,0)</f>
        <v>118</v>
      </c>
      <c r="O10" s="4">
        <f>2026-VLOOKUP($B10,bigboard2026!B:H,7,0)</f>
        <v>22</v>
      </c>
    </row>
    <row r="11" spans="1:15" x14ac:dyDescent="0.25">
      <c r="A11" s="3">
        <f>VLOOKUP(B11,bigboard2026!B:O,14,0)</f>
        <v>55</v>
      </c>
      <c r="B11" s="3" t="s">
        <v>94</v>
      </c>
      <c r="C11" s="3" t="s">
        <v>9</v>
      </c>
      <c r="D11" s="3" t="s">
        <v>95</v>
      </c>
      <c r="E11" s="3" t="str">
        <f>VLOOKUP(B11,Tabla1[[NOMBRE]:[RONDA_ESTIMADA]],4,0)</f>
        <v>R2</v>
      </c>
      <c r="F11" s="6">
        <v>18</v>
      </c>
      <c r="G11" s="6">
        <v>10</v>
      </c>
      <c r="H11" s="6">
        <v>7</v>
      </c>
      <c r="I11" s="6">
        <v>2</v>
      </c>
      <c r="J11" s="6">
        <v>0</v>
      </c>
      <c r="K11" s="6">
        <v>2</v>
      </c>
      <c r="L11" s="6">
        <f>F11+G11</f>
        <v>28</v>
      </c>
      <c r="M11" s="4">
        <f>VLOOKUP($B11,bigboard2026!B:F,5,0)</f>
        <v>1.93</v>
      </c>
      <c r="N11" s="4">
        <f>VLOOKUP($B11,bigboard2026!B:G,6,0)</f>
        <v>122</v>
      </c>
      <c r="O11" s="4">
        <f>2026-VLOOKUP($B11,bigboard2026!B:H,7,0)</f>
        <v>23</v>
      </c>
    </row>
    <row r="12" spans="1:15" x14ac:dyDescent="0.25">
      <c r="A12" s="3">
        <f>VLOOKUP(B12,bigboard2026!B:O,14,0)</f>
        <v>61</v>
      </c>
      <c r="B12" s="3" t="s">
        <v>346</v>
      </c>
      <c r="C12" s="3" t="s">
        <v>9</v>
      </c>
      <c r="D12" s="3" t="s">
        <v>29</v>
      </c>
      <c r="E12" s="3" t="str">
        <f>VLOOKUP(B12,Tabla1[[NOMBRE]:[RONDA_ESTIMADA]],4,0)</f>
        <v>R2</v>
      </c>
      <c r="F12" s="6">
        <v>17</v>
      </c>
      <c r="G12" s="6">
        <v>16</v>
      </c>
      <c r="H12" s="6">
        <v>4</v>
      </c>
      <c r="I12" s="6">
        <v>3</v>
      </c>
      <c r="J12" s="6">
        <v>0</v>
      </c>
      <c r="K12" s="6">
        <v>2</v>
      </c>
      <c r="L12" s="6">
        <f>F12+G12</f>
        <v>33</v>
      </c>
      <c r="M12" s="4">
        <f>VLOOKUP($B12,bigboard2026!B:F,5,0)</f>
        <v>1.91</v>
      </c>
      <c r="N12" s="4">
        <f>VLOOKUP($B12,bigboard2026!B:G,6,0)</f>
        <v>109</v>
      </c>
      <c r="O12" s="4">
        <f>2026-VLOOKUP($B12,bigboard2026!B:H,7,0)</f>
        <v>22</v>
      </c>
    </row>
    <row r="13" spans="1:15" x14ac:dyDescent="0.25">
      <c r="A13" s="3">
        <f>VLOOKUP(B13,bigboard2026!B:O,14,0)</f>
        <v>64</v>
      </c>
      <c r="B13" s="3" t="s">
        <v>344</v>
      </c>
      <c r="C13" s="3" t="s">
        <v>9</v>
      </c>
      <c r="D13" s="3" t="s">
        <v>108</v>
      </c>
      <c r="E13" s="3" t="str">
        <f>VLOOKUP(B13,Tabla1[[NOMBRE]:[RONDA_ESTIMADA]],4,0)</f>
        <v>R2</v>
      </c>
      <c r="F13" s="6">
        <v>19</v>
      </c>
      <c r="G13" s="6">
        <v>11</v>
      </c>
      <c r="H13" s="6">
        <v>10</v>
      </c>
      <c r="I13" s="6">
        <v>2</v>
      </c>
      <c r="J13" s="6">
        <v>0</v>
      </c>
      <c r="K13" s="6">
        <v>3</v>
      </c>
      <c r="L13" s="6">
        <f>F13+G13</f>
        <v>30</v>
      </c>
      <c r="M13" s="4">
        <f>VLOOKUP($B13,bigboard2026!B:F,5,0)</f>
        <v>1.83</v>
      </c>
      <c r="N13" s="4">
        <f>VLOOKUP($B13,bigboard2026!B:G,6,0)</f>
        <v>108</v>
      </c>
      <c r="O13" s="4">
        <f>2026-VLOOKUP($B13,bigboard2026!B:H,7,0)</f>
        <v>24</v>
      </c>
    </row>
    <row r="14" spans="1:15" x14ac:dyDescent="0.25">
      <c r="A14" s="3">
        <f>VLOOKUP(B14,bigboard2026!B:O,14,0)</f>
        <v>65</v>
      </c>
      <c r="B14" s="3" t="s">
        <v>348</v>
      </c>
      <c r="C14" s="3" t="s">
        <v>9</v>
      </c>
      <c r="D14" s="3" t="s">
        <v>54</v>
      </c>
      <c r="E14" s="3" t="str">
        <f>VLOOKUP(B14,Tabla1[[NOMBRE]:[RONDA_ESTIMADA]],4,0)</f>
        <v>R2</v>
      </c>
      <c r="F14" s="6">
        <v>26</v>
      </c>
      <c r="G14" s="6">
        <v>16</v>
      </c>
      <c r="H14" s="6">
        <v>8.5</v>
      </c>
      <c r="I14" s="6">
        <v>3</v>
      </c>
      <c r="J14" s="6">
        <v>0</v>
      </c>
      <c r="K14" s="6">
        <v>3</v>
      </c>
      <c r="L14" s="6">
        <f>F14+G14</f>
        <v>42</v>
      </c>
      <c r="M14" s="4">
        <f>VLOOKUP($B14,bigboard2026!B:F,5,0)</f>
        <v>1.98</v>
      </c>
      <c r="N14" s="4">
        <f>VLOOKUP($B14,bigboard2026!B:G,6,0)</f>
        <v>116</v>
      </c>
      <c r="O14" s="4">
        <f>2026-VLOOKUP($B14,bigboard2026!B:H,7,0)</f>
        <v>23</v>
      </c>
    </row>
    <row r="15" spans="1:15" x14ac:dyDescent="0.25">
      <c r="A15" s="3">
        <f>VLOOKUP(B15,bigboard2026!B:O,14,0)</f>
        <v>78</v>
      </c>
      <c r="B15" s="3" t="s">
        <v>347</v>
      </c>
      <c r="C15" s="3" t="s">
        <v>9</v>
      </c>
      <c r="D15" s="3" t="s">
        <v>45</v>
      </c>
      <c r="E15" s="3" t="str">
        <f>VLOOKUP(B15,Tabla1[[NOMBRE]:[RONDA_ESTIMADA]],4,0)</f>
        <v>R2</v>
      </c>
      <c r="F15" s="6">
        <v>21</v>
      </c>
      <c r="G15" s="6">
        <v>17</v>
      </c>
      <c r="H15" s="6">
        <v>10</v>
      </c>
      <c r="I15" s="6">
        <v>2</v>
      </c>
      <c r="J15" s="6">
        <v>0</v>
      </c>
      <c r="K15" s="6">
        <v>1</v>
      </c>
      <c r="L15" s="6">
        <f>F15+G15</f>
        <v>38</v>
      </c>
      <c r="M15" s="4">
        <f>VLOOKUP($B15,bigboard2026!B:F,5,0)</f>
        <v>1.91</v>
      </c>
      <c r="N15" s="4">
        <f>VLOOKUP($B15,bigboard2026!B:G,6,0)</f>
        <v>108</v>
      </c>
      <c r="O15" s="4">
        <f>2026-VLOOKUP($B15,bigboard2026!B:H,7,0)</f>
        <v>25</v>
      </c>
    </row>
    <row r="16" spans="1:15" x14ac:dyDescent="0.25">
      <c r="A16" s="3">
        <f>VLOOKUP(B16,bigboard2026!B:O,14,0)</f>
        <v>85</v>
      </c>
      <c r="B16" s="3" t="s">
        <v>65</v>
      </c>
      <c r="C16" s="3" t="s">
        <v>9</v>
      </c>
      <c r="D16" s="3" t="s">
        <v>35</v>
      </c>
      <c r="E16" s="3" t="str">
        <f>VLOOKUP(B16,Tabla1[[NOMBRE]:[RONDA_ESTIMADA]],4,0)</f>
        <v>R3</v>
      </c>
      <c r="F16" s="6">
        <v>28</v>
      </c>
      <c r="G16" s="6">
        <v>8</v>
      </c>
      <c r="H16" s="6">
        <v>5</v>
      </c>
      <c r="I16" s="6">
        <v>1</v>
      </c>
      <c r="J16" s="6">
        <v>1</v>
      </c>
      <c r="K16" s="6">
        <v>0</v>
      </c>
      <c r="L16" s="6">
        <f>F16+G16</f>
        <v>36</v>
      </c>
      <c r="M16" s="4">
        <f>VLOOKUP($B16,bigboard2026!B:F,5,0)</f>
        <v>1.93</v>
      </c>
      <c r="N16" s="4">
        <f>VLOOKUP($B16,bigboard2026!B:G,6,0)</f>
        <v>116</v>
      </c>
      <c r="O16" s="4">
        <f>2026-VLOOKUP($B16,bigboard2026!B:H,7,0)</f>
        <v>23</v>
      </c>
    </row>
    <row r="17" spans="1:15" x14ac:dyDescent="0.25">
      <c r="A17" s="3">
        <f>VLOOKUP(B17,bigboard2026!B:O,14,0)</f>
        <v>91</v>
      </c>
      <c r="B17" s="3" t="s">
        <v>349</v>
      </c>
      <c r="C17" s="3" t="s">
        <v>9</v>
      </c>
      <c r="D17" s="3" t="s">
        <v>31</v>
      </c>
      <c r="E17" s="3" t="str">
        <f>VLOOKUP(B17,Tabla1[[NOMBRE]:[RONDA_ESTIMADA]],4,0)</f>
        <v>R3</v>
      </c>
      <c r="F17" s="6">
        <v>25</v>
      </c>
      <c r="G17" s="6">
        <v>15</v>
      </c>
      <c r="H17" s="6">
        <v>4</v>
      </c>
      <c r="I17" s="6">
        <v>0</v>
      </c>
      <c r="J17" s="6">
        <v>0</v>
      </c>
      <c r="K17" s="6">
        <v>1</v>
      </c>
      <c r="L17" s="6">
        <f>F17+G17</f>
        <v>40</v>
      </c>
      <c r="M17" s="4">
        <f>VLOOKUP($B17,bigboard2026!B:F,5,0)</f>
        <v>1.96</v>
      </c>
      <c r="N17" s="4">
        <f>VLOOKUP($B17,bigboard2026!B:G,6,0)</f>
        <v>126</v>
      </c>
      <c r="O17" s="4">
        <f>2026-VLOOKUP($B17,bigboard2026!B:H,7,0)</f>
        <v>22</v>
      </c>
    </row>
    <row r="18" spans="1:15" x14ac:dyDescent="0.25">
      <c r="A18" s="3">
        <f>VLOOKUP(B18,bigboard2026!B:O,14,0)</f>
        <v>105</v>
      </c>
      <c r="B18" s="3" t="s">
        <v>363</v>
      </c>
      <c r="C18" s="3" t="s">
        <v>9</v>
      </c>
      <c r="D18" s="3" t="s">
        <v>24</v>
      </c>
      <c r="E18" s="3" t="str">
        <f>VLOOKUP(B18,Tabla1[[NOMBRE]:[RONDA_ESTIMADA]],4,0)</f>
        <v>R3</v>
      </c>
      <c r="F18" s="6">
        <v>21</v>
      </c>
      <c r="G18" s="6">
        <v>16</v>
      </c>
      <c r="H18" s="6">
        <v>3</v>
      </c>
      <c r="I18" s="6">
        <v>1</v>
      </c>
      <c r="J18" s="6">
        <v>0</v>
      </c>
      <c r="K18" s="6">
        <v>0</v>
      </c>
      <c r="L18" s="6">
        <f>F18+G18</f>
        <v>37</v>
      </c>
      <c r="M18" s="4">
        <f>VLOOKUP($B18,bigboard2026!B:F,5,0)</f>
        <v>1.96</v>
      </c>
      <c r="N18" s="4">
        <f>VLOOKUP($B18,bigboard2026!B:G,6,0)</f>
        <v>129</v>
      </c>
      <c r="O18" s="4">
        <f>2026-VLOOKUP($B18,bigboard2026!B:H,7,0)</f>
        <v>22</v>
      </c>
    </row>
    <row r="19" spans="1:15" x14ac:dyDescent="0.25">
      <c r="A19" s="3">
        <f>VLOOKUP(B19,bigboard2026!B:O,14,0)</f>
        <v>110</v>
      </c>
      <c r="B19" s="3" t="s">
        <v>343</v>
      </c>
      <c r="C19" s="3" t="s">
        <v>9</v>
      </c>
      <c r="D19" s="3" t="s">
        <v>108</v>
      </c>
      <c r="E19" s="3" t="str">
        <f>VLOOKUP(B19,Tabla1[[NOMBRE]:[RONDA_ESTIMADA]],4,0)</f>
        <v>R3</v>
      </c>
      <c r="F19" s="6">
        <v>21</v>
      </c>
      <c r="G19" s="6">
        <v>11</v>
      </c>
      <c r="H19" s="6">
        <v>4</v>
      </c>
      <c r="I19" s="6">
        <v>1</v>
      </c>
      <c r="J19" s="6">
        <v>0</v>
      </c>
      <c r="K19" s="6">
        <v>4</v>
      </c>
      <c r="L19" s="6">
        <f>F19+G19</f>
        <v>32</v>
      </c>
      <c r="M19" s="4">
        <f>VLOOKUP($B19,bigboard2026!B:F,5,0)</f>
        <v>1.91</v>
      </c>
      <c r="N19" s="4">
        <f>VLOOKUP($B19,bigboard2026!B:G,6,0)</f>
        <v>109</v>
      </c>
      <c r="O19" s="4">
        <f>2026-VLOOKUP($B19,bigboard2026!B:H,7,0)</f>
        <v>22</v>
      </c>
    </row>
    <row r="20" spans="1:15" x14ac:dyDescent="0.25">
      <c r="A20" s="3">
        <f>VLOOKUP(B20,bigboard2026!B:O,14,0)</f>
        <v>121</v>
      </c>
      <c r="B20" s="17" t="s">
        <v>459</v>
      </c>
      <c r="C20" s="18" t="s">
        <v>9</v>
      </c>
      <c r="D20" s="17" t="s">
        <v>50</v>
      </c>
      <c r="E20" s="3" t="str">
        <f>VLOOKUP(B20,Tabla1[[NOMBRE]:[RONDA_ESTIMADA]],4,0)</f>
        <v>R4</v>
      </c>
      <c r="F20" s="6">
        <v>12</v>
      </c>
      <c r="G20" s="6">
        <v>22</v>
      </c>
      <c r="H20" s="6">
        <v>2</v>
      </c>
      <c r="I20" s="6">
        <v>0</v>
      </c>
      <c r="J20" s="6">
        <v>0</v>
      </c>
      <c r="K20" s="6">
        <v>1</v>
      </c>
      <c r="L20" s="6">
        <f>F20+G20</f>
        <v>34</v>
      </c>
      <c r="M20" s="4">
        <f>VLOOKUP($B20,bigboard2026!B:F,5,0)</f>
        <v>1.85</v>
      </c>
      <c r="N20" s="4">
        <f>VLOOKUP($B20,bigboard2026!B:G,6,0)</f>
        <v>120</v>
      </c>
      <c r="O20" s="4">
        <f>2026-VLOOKUP($B20,bigboard2026!B:H,7,0)</f>
        <v>24</v>
      </c>
    </row>
    <row r="21" spans="1:15" x14ac:dyDescent="0.25">
      <c r="A21" s="3">
        <f>VLOOKUP(B21,bigboard2026!B:O,14,0)</f>
        <v>124</v>
      </c>
      <c r="B21" s="3" t="s">
        <v>361</v>
      </c>
      <c r="C21" s="3" t="s">
        <v>9</v>
      </c>
      <c r="D21" s="3" t="s">
        <v>69</v>
      </c>
      <c r="E21" s="3" t="str">
        <f>VLOOKUP(B21,Tabla1[[NOMBRE]:[RONDA_ESTIMADA]],4,0)</f>
        <v>R4</v>
      </c>
      <c r="F21" s="6">
        <v>12</v>
      </c>
      <c r="G21" s="6">
        <v>22</v>
      </c>
      <c r="H21" s="6">
        <v>1</v>
      </c>
      <c r="I21" s="6">
        <v>0</v>
      </c>
      <c r="J21" s="6">
        <v>0</v>
      </c>
      <c r="K21" s="6">
        <v>0</v>
      </c>
      <c r="L21" s="6">
        <f>F21+G21</f>
        <v>34</v>
      </c>
      <c r="M21" s="4">
        <f>VLOOKUP($B21,bigboard2026!B:F,5,0)</f>
        <v>1.91</v>
      </c>
      <c r="N21" s="4">
        <f>VLOOKUP($B21,bigboard2026!B:G,6,0)</f>
        <v>123</v>
      </c>
      <c r="O21" s="4">
        <f>2026-VLOOKUP($B21,bigboard2026!B:H,7,0)</f>
        <v>24</v>
      </c>
    </row>
    <row r="22" spans="1:15" x14ac:dyDescent="0.25">
      <c r="A22" s="3">
        <f>VLOOKUP(B22,bigboard2026!B:O,14,0)</f>
        <v>144</v>
      </c>
      <c r="B22" s="3" t="s">
        <v>162</v>
      </c>
      <c r="C22" s="3" t="s">
        <v>9</v>
      </c>
      <c r="D22" s="3" t="s">
        <v>163</v>
      </c>
      <c r="E22" s="3" t="str">
        <f>VLOOKUP(B22,Tabla1[[NOMBRE]:[RONDA_ESTIMADA]],4,0)</f>
        <v>R4</v>
      </c>
      <c r="F22" s="6">
        <v>18</v>
      </c>
      <c r="G22" s="6">
        <v>14</v>
      </c>
      <c r="H22" s="6">
        <v>5</v>
      </c>
      <c r="I22" s="6">
        <v>0</v>
      </c>
      <c r="J22" s="6">
        <v>0</v>
      </c>
      <c r="K22" s="6">
        <v>1</v>
      </c>
      <c r="L22" s="6">
        <f>F22+G22</f>
        <v>32</v>
      </c>
      <c r="M22" s="4">
        <f>VLOOKUP($B22,bigboard2026!B:F,5,0)</f>
        <v>1.96</v>
      </c>
      <c r="N22" s="4">
        <f>VLOOKUP($B22,bigboard2026!B:G,6,0)</f>
        <v>114</v>
      </c>
      <c r="O22" s="4">
        <f>2026-VLOOKUP($B22,bigboard2026!B:H,7,0)</f>
        <v>24</v>
      </c>
    </row>
    <row r="23" spans="1:15" x14ac:dyDescent="0.25">
      <c r="A23" s="3">
        <f>VLOOKUP(B23,bigboard2026!B:O,14,0)</f>
        <v>149</v>
      </c>
      <c r="B23" s="3" t="s">
        <v>356</v>
      </c>
      <c r="C23" s="3" t="s">
        <v>9</v>
      </c>
      <c r="D23" s="3" t="s">
        <v>357</v>
      </c>
      <c r="E23" s="3" t="str">
        <f>VLOOKUP(B23,Tabla1[[NOMBRE]:[RONDA_ESTIMADA]],4,0)</f>
        <v>R4</v>
      </c>
      <c r="F23" s="6">
        <v>33</v>
      </c>
      <c r="G23" s="6">
        <v>22</v>
      </c>
      <c r="H23" s="6">
        <v>14.5</v>
      </c>
      <c r="I23" s="6">
        <v>4</v>
      </c>
      <c r="J23" s="6">
        <v>0</v>
      </c>
      <c r="K23" s="6">
        <v>1</v>
      </c>
      <c r="L23" s="6">
        <f>F23+G23</f>
        <v>55</v>
      </c>
      <c r="M23" s="4">
        <f>VLOOKUP($B23,bigboard2026!B:F,5,0)</f>
        <v>1.88</v>
      </c>
      <c r="N23" s="4">
        <f>VLOOKUP($B23,bigboard2026!B:G,6,0)</f>
        <v>112</v>
      </c>
      <c r="O23" s="4">
        <f>2026-VLOOKUP($B23,bigboard2026!B:H,7,0)</f>
        <v>26</v>
      </c>
    </row>
    <row r="24" spans="1:15" x14ac:dyDescent="0.25">
      <c r="A24" s="3">
        <f>VLOOKUP(B24,bigboard2026!B:O,14,0)</f>
        <v>151</v>
      </c>
      <c r="B24" s="3" t="s">
        <v>159</v>
      </c>
      <c r="C24" s="3" t="s">
        <v>9</v>
      </c>
      <c r="D24" s="3" t="s">
        <v>160</v>
      </c>
      <c r="E24" s="3" t="str">
        <f>VLOOKUP(B24,Tabla1[[NOMBRE]:[RONDA_ESTIMADA]],4,0)</f>
        <v>R4</v>
      </c>
      <c r="F24" s="6">
        <v>14</v>
      </c>
      <c r="G24" s="6">
        <v>12</v>
      </c>
      <c r="H24" s="6">
        <v>6.5</v>
      </c>
      <c r="I24" s="6">
        <v>2</v>
      </c>
      <c r="J24" s="6">
        <v>0</v>
      </c>
      <c r="K24" s="6">
        <v>5</v>
      </c>
      <c r="L24" s="6">
        <f>F24+G24</f>
        <v>26</v>
      </c>
      <c r="M24" s="4">
        <f>VLOOKUP($B24,bigboard2026!B:F,5,0)</f>
        <v>1.96</v>
      </c>
      <c r="N24" s="4">
        <f>VLOOKUP($B24,bigboard2026!B:G,6,0)</f>
        <v>119</v>
      </c>
      <c r="O24" s="4">
        <f>2026-VLOOKUP($B24,bigboard2026!B:H,7,0)</f>
        <v>24</v>
      </c>
    </row>
    <row r="25" spans="1:15" x14ac:dyDescent="0.25">
      <c r="A25" s="3">
        <f>VLOOKUP(B25,bigboard2026!B:O,14,0)</f>
        <v>178</v>
      </c>
      <c r="B25" s="3" t="s">
        <v>354</v>
      </c>
      <c r="C25" s="3" t="s">
        <v>9</v>
      </c>
      <c r="D25" s="3" t="s">
        <v>6</v>
      </c>
      <c r="E25" s="3" t="str">
        <f>VLOOKUP(B25,Tabla1[[NOMBRE]:[RONDA_ESTIMADA]],4,0)</f>
        <v>R5</v>
      </c>
      <c r="F25" s="6">
        <v>40</v>
      </c>
      <c r="G25" s="6">
        <v>26</v>
      </c>
      <c r="H25" s="6">
        <v>11</v>
      </c>
      <c r="I25" s="6">
        <v>1</v>
      </c>
      <c r="J25" s="6">
        <v>0</v>
      </c>
      <c r="K25" s="6">
        <v>2</v>
      </c>
      <c r="L25" s="6">
        <f>F25+G25</f>
        <v>66</v>
      </c>
      <c r="M25" s="4">
        <f>VLOOKUP($B25,bigboard2026!B:F,5,0)</f>
        <v>1.91</v>
      </c>
      <c r="N25" s="4">
        <f>VLOOKUP($B25,bigboard2026!B:G,6,0)</f>
        <v>118</v>
      </c>
      <c r="O25" s="4">
        <f>2026-VLOOKUP($B25,bigboard2026!B:H,7,0)</f>
        <v>23</v>
      </c>
    </row>
    <row r="26" spans="1:15" x14ac:dyDescent="0.25">
      <c r="A26" s="3">
        <f>VLOOKUP(B26,bigboard2026!B:O,14,0)</f>
        <v>188</v>
      </c>
      <c r="B26" s="3" t="s">
        <v>352</v>
      </c>
      <c r="C26" s="3" t="s">
        <v>9</v>
      </c>
      <c r="D26" s="3" t="s">
        <v>112</v>
      </c>
      <c r="E26" s="3" t="str">
        <f>VLOOKUP(B26,Tabla1[[NOMBRE]:[RONDA_ESTIMADA]],4,0)</f>
        <v>R5</v>
      </c>
      <c r="F26" s="6">
        <v>21</v>
      </c>
      <c r="G26" s="6">
        <v>13</v>
      </c>
      <c r="H26" s="6">
        <v>3</v>
      </c>
      <c r="I26" s="6">
        <v>0</v>
      </c>
      <c r="J26" s="6">
        <v>0</v>
      </c>
      <c r="K26" s="6">
        <v>3</v>
      </c>
      <c r="L26" s="6">
        <f>F26+G26</f>
        <v>34</v>
      </c>
      <c r="M26" s="4">
        <f>VLOOKUP($B26,bigboard2026!B:F,5,0)</f>
        <v>1.91</v>
      </c>
      <c r="N26" s="4">
        <f>VLOOKUP($B26,bigboard2026!B:G,6,0)</f>
        <v>112</v>
      </c>
      <c r="O26" s="4">
        <f>2026-VLOOKUP($B26,bigboard2026!B:H,7,0)</f>
        <v>23</v>
      </c>
    </row>
    <row r="27" spans="1:15" x14ac:dyDescent="0.25">
      <c r="A27" s="3">
        <f>VLOOKUP(B27,bigboard2026!B:O,14,0)</f>
        <v>195</v>
      </c>
      <c r="B27" s="3" t="s">
        <v>360</v>
      </c>
      <c r="C27" s="3" t="s">
        <v>9</v>
      </c>
      <c r="D27" s="3" t="s">
        <v>281</v>
      </c>
      <c r="E27" s="3" t="str">
        <f>VLOOKUP(B27,Tabla1[[NOMBRE]:[RONDA_ESTIMADA]],4,0)</f>
        <v>R5</v>
      </c>
      <c r="F27" s="6">
        <v>16</v>
      </c>
      <c r="G27" s="6">
        <v>20</v>
      </c>
      <c r="H27" s="6">
        <v>2</v>
      </c>
      <c r="I27" s="6">
        <v>0</v>
      </c>
      <c r="J27" s="6">
        <v>0</v>
      </c>
      <c r="K27" s="6">
        <v>1</v>
      </c>
      <c r="L27" s="6">
        <f>F27+G27</f>
        <v>36</v>
      </c>
      <c r="M27" s="4">
        <f>VLOOKUP($B27,bigboard2026!B:F,5,0)</f>
        <v>1.93</v>
      </c>
      <c r="N27" s="4">
        <f>VLOOKUP($B27,bigboard2026!B:G,6,0)</f>
        <v>116</v>
      </c>
      <c r="O27" s="4">
        <f>2026-VLOOKUP($B27,bigboard2026!B:H,7,0)</f>
        <v>21</v>
      </c>
    </row>
    <row r="28" spans="1:15" x14ac:dyDescent="0.25">
      <c r="A28" s="3">
        <f>VLOOKUP(B28,bigboard2026!B:O,14,0)</f>
        <v>202</v>
      </c>
      <c r="B28" s="3" t="s">
        <v>355</v>
      </c>
      <c r="C28" s="3" t="s">
        <v>9</v>
      </c>
      <c r="D28" s="3" t="s">
        <v>17</v>
      </c>
      <c r="E28" s="3" t="str">
        <f>VLOOKUP(B28,Tabla1[[NOMBRE]:[RONDA_ESTIMADA]],4,0)</f>
        <v>R6</v>
      </c>
      <c r="F28" s="6">
        <v>30</v>
      </c>
      <c r="G28" s="6">
        <v>14</v>
      </c>
      <c r="H28" s="6">
        <v>4.5</v>
      </c>
      <c r="I28" s="6">
        <v>0</v>
      </c>
      <c r="J28" s="6">
        <v>0</v>
      </c>
      <c r="K28" s="6">
        <v>2</v>
      </c>
      <c r="L28" s="6">
        <f>F28+G28</f>
        <v>44</v>
      </c>
      <c r="M28" s="4">
        <f>VLOOKUP($B28,bigboard2026!B:F,5,0)</f>
        <v>1.96</v>
      </c>
      <c r="N28" s="4">
        <f>VLOOKUP($B28,bigboard2026!B:G,6,0)</f>
        <v>117</v>
      </c>
      <c r="O28" s="4">
        <f>2026-VLOOKUP($B28,bigboard2026!B:H,7,0)</f>
        <v>23</v>
      </c>
    </row>
    <row r="29" spans="1:15" x14ac:dyDescent="0.25">
      <c r="A29" s="3">
        <f>VLOOKUP(B29,bigboard2026!B:O,14,0)</f>
        <v>222</v>
      </c>
      <c r="B29" s="3" t="s">
        <v>358</v>
      </c>
      <c r="C29" s="3" t="s">
        <v>9</v>
      </c>
      <c r="D29" s="3" t="s">
        <v>269</v>
      </c>
      <c r="E29" s="3" t="str">
        <f>VLOOKUP(B29,Tabla1[[NOMBRE]:[RONDA_ESTIMADA]],4,0)</f>
        <v>R6</v>
      </c>
      <c r="F29" s="6">
        <v>14</v>
      </c>
      <c r="G29" s="6">
        <v>14</v>
      </c>
      <c r="H29" s="6">
        <v>7.5</v>
      </c>
      <c r="I29" s="6">
        <v>1</v>
      </c>
      <c r="J29" s="6">
        <v>0</v>
      </c>
      <c r="K29" s="6">
        <v>0</v>
      </c>
      <c r="L29" s="6">
        <f>F29+G29</f>
        <v>28</v>
      </c>
      <c r="M29" s="4">
        <f>VLOOKUP($B29,bigboard2026!B:F,5,0)</f>
        <v>1.93</v>
      </c>
      <c r="N29" s="4">
        <f>VLOOKUP($B29,bigboard2026!B:G,6,0)</f>
        <v>115</v>
      </c>
      <c r="O29" s="4">
        <f>2026-VLOOKUP($B29,bigboard2026!B:H,7,0)</f>
        <v>24</v>
      </c>
    </row>
    <row r="30" spans="1:15" x14ac:dyDescent="0.25">
      <c r="A30" s="3">
        <f>VLOOKUP(B30,bigboard2026!B:O,14,0)</f>
        <v>228</v>
      </c>
      <c r="B30" s="3" t="s">
        <v>366</v>
      </c>
      <c r="C30" s="3" t="s">
        <v>9</v>
      </c>
      <c r="D30" s="3" t="s">
        <v>267</v>
      </c>
      <c r="E30" s="3" t="str">
        <f>VLOOKUP(B30,Tabla1[[NOMBRE]:[RONDA_ESTIMADA]],4,0)</f>
        <v>R6</v>
      </c>
      <c r="F30" s="6">
        <v>21</v>
      </c>
      <c r="G30" s="6">
        <v>13</v>
      </c>
      <c r="H30" s="6">
        <v>7.5</v>
      </c>
      <c r="I30" s="6">
        <v>1</v>
      </c>
      <c r="J30" s="6">
        <v>0</v>
      </c>
      <c r="K30" s="6">
        <v>2</v>
      </c>
      <c r="L30" s="6">
        <f>F30+G30</f>
        <v>34</v>
      </c>
      <c r="M30" s="4">
        <f>VLOOKUP($B30,bigboard2026!B:F,5,0)</f>
        <v>1.98</v>
      </c>
      <c r="N30" s="4">
        <f>VLOOKUP($B30,bigboard2026!B:G,6,0)</f>
        <v>113</v>
      </c>
      <c r="O30" s="4">
        <f>2026-VLOOKUP($B30,bigboard2026!B:H,7,0)</f>
        <v>22</v>
      </c>
    </row>
    <row r="31" spans="1:15" x14ac:dyDescent="0.25">
      <c r="A31" s="3">
        <f>VLOOKUP(B31,bigboard2026!B:O,14,0)</f>
        <v>237</v>
      </c>
      <c r="B31" s="3" t="s">
        <v>362</v>
      </c>
      <c r="C31" s="3" t="s">
        <v>9</v>
      </c>
      <c r="D31" s="3" t="s">
        <v>56</v>
      </c>
      <c r="E31" s="3" t="str">
        <f>VLOOKUP(B31,Tabla1[[NOMBRE]:[RONDA_ESTIMADA]],4,0)</f>
        <v>R6</v>
      </c>
      <c r="F31" s="6">
        <v>17</v>
      </c>
      <c r="G31" s="6">
        <v>17</v>
      </c>
      <c r="H31" s="6">
        <v>1</v>
      </c>
      <c r="I31" s="6">
        <v>0</v>
      </c>
      <c r="J31" s="6">
        <v>0</v>
      </c>
      <c r="K31" s="6">
        <v>6</v>
      </c>
      <c r="L31" s="6">
        <f>F31+G31</f>
        <v>34</v>
      </c>
      <c r="M31" s="4">
        <f>VLOOKUP($B31,bigboard2026!B:F,5,0)</f>
        <v>1.96</v>
      </c>
      <c r="N31" s="4">
        <f>VLOOKUP($B31,bigboard2026!B:G,6,0)</f>
        <v>116</v>
      </c>
      <c r="O31" s="4">
        <f>2026-VLOOKUP($B31,bigboard2026!B:H,7,0)</f>
        <v>24</v>
      </c>
    </row>
    <row r="32" spans="1:15" x14ac:dyDescent="0.25">
      <c r="A32" s="3">
        <f>VLOOKUP(B32,bigboard2026!B:O,14,0)</f>
        <v>245</v>
      </c>
      <c r="B32" s="3" t="s">
        <v>365</v>
      </c>
      <c r="C32" s="3" t="s">
        <v>9</v>
      </c>
      <c r="D32" s="3" t="s">
        <v>95</v>
      </c>
      <c r="E32" s="3" t="str">
        <f>VLOOKUP(B32,Tabla1[[NOMBRE]:[RONDA_ESTIMADA]],4,0)</f>
        <v>R7</v>
      </c>
      <c r="F32" s="6">
        <v>34</v>
      </c>
      <c r="G32" s="6">
        <v>12</v>
      </c>
      <c r="H32" s="6">
        <v>3</v>
      </c>
      <c r="I32" s="6">
        <v>2</v>
      </c>
      <c r="J32" s="6">
        <v>1</v>
      </c>
      <c r="K32" s="6">
        <v>3</v>
      </c>
      <c r="L32" s="6">
        <f>F32+G32</f>
        <v>46</v>
      </c>
      <c r="M32" s="4">
        <f>VLOOKUP($B32,bigboard2026!B:F,5,0)</f>
        <v>1.96</v>
      </c>
      <c r="N32" s="4">
        <f>VLOOKUP($B32,bigboard2026!B:G,6,0)</f>
        <v>113</v>
      </c>
      <c r="O32" s="4">
        <f>2026-VLOOKUP($B32,bigboard2026!B:H,7,0)</f>
        <v>22</v>
      </c>
    </row>
    <row r="33" spans="1:15" x14ac:dyDescent="0.25">
      <c r="A33" s="3">
        <f>VLOOKUP(B33,bigboard2026!B:O,14,0)</f>
        <v>263</v>
      </c>
      <c r="B33" s="3" t="s">
        <v>350</v>
      </c>
      <c r="C33" s="3" t="s">
        <v>9</v>
      </c>
      <c r="D33" s="3" t="s">
        <v>69</v>
      </c>
      <c r="E33" s="3" t="str">
        <f>VLOOKUP(B33,Tabla1[[NOMBRE]:[RONDA_ESTIMADA]],4,0)</f>
        <v>R7</v>
      </c>
      <c r="F33" s="6">
        <v>14</v>
      </c>
      <c r="G33" s="6">
        <v>17</v>
      </c>
      <c r="H33" s="6">
        <v>2.5</v>
      </c>
      <c r="I33" s="6">
        <v>2</v>
      </c>
      <c r="J33" s="6">
        <v>0</v>
      </c>
      <c r="K33" s="6">
        <v>0</v>
      </c>
      <c r="L33" s="6">
        <f>F33+G33</f>
        <v>31</v>
      </c>
      <c r="M33" s="4">
        <f>VLOOKUP($B33,bigboard2026!B:F,5,0)</f>
        <v>1.83</v>
      </c>
      <c r="N33" s="4">
        <f>VLOOKUP($B33,bigboard2026!B:G,6,0)</f>
        <v>113</v>
      </c>
      <c r="O33" s="4">
        <f>2026-VLOOKUP($B33,bigboard2026!B:H,7,0)</f>
        <v>24</v>
      </c>
    </row>
    <row r="34" spans="1:15" x14ac:dyDescent="0.25">
      <c r="A34" s="3">
        <f>VLOOKUP(B34,bigboard2026!B:O,14,0)</f>
        <v>265</v>
      </c>
      <c r="B34" s="3" t="s">
        <v>359</v>
      </c>
      <c r="C34" s="3" t="s">
        <v>9</v>
      </c>
      <c r="D34" s="3" t="s">
        <v>56</v>
      </c>
      <c r="E34" s="3" t="str">
        <f>VLOOKUP(B34,Tabla1[[NOMBRE]:[RONDA_ESTIMADA]],4,0)</f>
        <v>R7</v>
      </c>
      <c r="F34" s="6">
        <v>15</v>
      </c>
      <c r="G34" s="6">
        <v>36</v>
      </c>
      <c r="H34" s="6">
        <v>2</v>
      </c>
      <c r="I34" s="6">
        <v>0</v>
      </c>
      <c r="J34" s="6">
        <v>0</v>
      </c>
      <c r="K34" s="6">
        <v>2</v>
      </c>
      <c r="L34" s="6">
        <f>F34+G34</f>
        <v>51</v>
      </c>
      <c r="M34" s="4">
        <f>VLOOKUP($B34,bigboard2026!B:F,5,0)</f>
        <v>1.93</v>
      </c>
      <c r="N34" s="4">
        <f>VLOOKUP($B34,bigboard2026!B:G,6,0)</f>
        <v>120</v>
      </c>
      <c r="O34" s="4">
        <f>2026-VLOOKUP($B34,bigboard2026!B:H,7,0)</f>
        <v>22</v>
      </c>
    </row>
    <row r="35" spans="1:15" x14ac:dyDescent="0.25">
      <c r="A35" s="3">
        <f>VLOOKUP(B35,bigboard2026!B:O,14,0)</f>
        <v>270</v>
      </c>
      <c r="B35" s="3" t="s">
        <v>351</v>
      </c>
      <c r="C35" s="3" t="s">
        <v>9</v>
      </c>
      <c r="D35" s="3" t="s">
        <v>163</v>
      </c>
      <c r="E35" s="3" t="str">
        <f>VLOOKUP(B35,Tabla1[[NOMBRE]:[RONDA_ESTIMADA]],4,0)</f>
        <v>R7</v>
      </c>
      <c r="F35" s="6">
        <v>18</v>
      </c>
      <c r="G35" s="6">
        <v>14</v>
      </c>
      <c r="H35" s="6">
        <v>5</v>
      </c>
      <c r="I35" s="6">
        <v>0</v>
      </c>
      <c r="J35" s="6">
        <v>0</v>
      </c>
      <c r="K35" s="6">
        <v>1</v>
      </c>
      <c r="L35" s="6">
        <f>F35+G35</f>
        <v>32</v>
      </c>
      <c r="M35" s="4">
        <f>VLOOKUP($B35,bigboard2026!B:F,5,0)</f>
        <v>1.96</v>
      </c>
      <c r="N35" s="4">
        <f>VLOOKUP($B35,bigboard2026!B:G,6,0)</f>
        <v>112</v>
      </c>
      <c r="O35" s="4">
        <f>2026-VLOOKUP($B35,bigboard2026!B:H,7,0)</f>
        <v>24</v>
      </c>
    </row>
    <row r="36" spans="1:15" x14ac:dyDescent="0.25">
      <c r="A36" s="3">
        <f>VLOOKUP(B36,bigboard2026!B:O,14,0)</f>
        <v>0</v>
      </c>
      <c r="B36" s="3" t="s">
        <v>353</v>
      </c>
      <c r="C36" s="3" t="s">
        <v>9</v>
      </c>
      <c r="D36" s="3" t="s">
        <v>267</v>
      </c>
      <c r="E36" s="3" t="str">
        <f>VLOOKUP(B36,Tabla1[[NOMBRE]:[RONDA_ESTIMADA]],4,0)</f>
        <v>UDFA</v>
      </c>
      <c r="F36" s="6">
        <v>21</v>
      </c>
      <c r="G36" s="6">
        <v>22</v>
      </c>
      <c r="H36" s="6">
        <v>2</v>
      </c>
      <c r="I36" s="6">
        <v>0</v>
      </c>
      <c r="J36" s="6">
        <v>0</v>
      </c>
      <c r="K36" s="6">
        <v>1</v>
      </c>
      <c r="L36" s="6">
        <f>F36+G36</f>
        <v>43</v>
      </c>
      <c r="M36" s="4">
        <f>VLOOKUP($B36,bigboard2026!B:F,5,0)</f>
        <v>1.91</v>
      </c>
      <c r="N36" s="4">
        <f>VLOOKUP($B36,bigboard2026!B:G,6,0)</f>
        <v>120</v>
      </c>
      <c r="O36" s="4">
        <f>2026-VLOOKUP($B36,bigboard2026!B:H,7,0)</f>
        <v>23</v>
      </c>
    </row>
    <row r="37" spans="1:15" x14ac:dyDescent="0.25">
      <c r="A37" s="3">
        <f>VLOOKUP(B37,bigboard2026!B:O,14,0)</f>
        <v>0</v>
      </c>
      <c r="B37" s="3" t="s">
        <v>364</v>
      </c>
      <c r="C37" s="3" t="s">
        <v>9</v>
      </c>
      <c r="D37" s="3" t="s">
        <v>67</v>
      </c>
      <c r="E37" s="3" t="str">
        <f>VLOOKUP(B37,Tabla1[[NOMBRE]:[RONDA_ESTIMADA]],4,0)</f>
        <v>UDFA</v>
      </c>
      <c r="F37" s="6">
        <v>10</v>
      </c>
      <c r="G37" s="6">
        <v>10</v>
      </c>
      <c r="H37" s="6">
        <v>2</v>
      </c>
      <c r="I37" s="6">
        <v>0</v>
      </c>
      <c r="J37" s="6">
        <v>0</v>
      </c>
      <c r="K37" s="6">
        <v>1</v>
      </c>
      <c r="L37" s="6">
        <f>F37+G37</f>
        <v>20</v>
      </c>
      <c r="M37" s="4">
        <f>VLOOKUP($B37,bigboard2026!B:F,5,0)</f>
        <v>1.96</v>
      </c>
      <c r="N37" s="4">
        <f>VLOOKUP($B37,bigboard2026!B:G,6,0)</f>
        <v>118</v>
      </c>
      <c r="O37" s="4">
        <f>2026-VLOOKUP($B37,bigboard2026!B:H,7,0)</f>
        <v>22</v>
      </c>
    </row>
    <row r="38" spans="1:15" x14ac:dyDescent="0.25">
      <c r="A38" s="3">
        <f>VLOOKUP(B38,bigboard2026!B:O,14,0)</f>
        <v>0</v>
      </c>
      <c r="B38" s="3" t="s">
        <v>457</v>
      </c>
      <c r="C38" s="3" t="s">
        <v>9</v>
      </c>
      <c r="D38" s="3" t="s">
        <v>435</v>
      </c>
      <c r="E38" s="3" t="str">
        <f>VLOOKUP(B38,Tabla1[[NOMBRE]:[RONDA_ESTIMADA]],4,0)</f>
        <v>UDFA</v>
      </c>
      <c r="F38" s="6">
        <v>13</v>
      </c>
      <c r="G38" s="6">
        <v>29</v>
      </c>
      <c r="H38" s="6">
        <v>0</v>
      </c>
      <c r="I38" s="6">
        <v>1</v>
      </c>
      <c r="J38" s="6">
        <v>0</v>
      </c>
      <c r="K38" s="6">
        <v>2</v>
      </c>
      <c r="L38" s="6">
        <f>F38+G38</f>
        <v>42</v>
      </c>
      <c r="M38" s="4">
        <f>VLOOKUP($B38,bigboard2026!B:F,5,0)</f>
        <v>1.83</v>
      </c>
      <c r="N38" s="4">
        <f>VLOOKUP($B38,bigboard2026!B:G,6,0)</f>
        <v>102</v>
      </c>
      <c r="O38" s="4">
        <f>2026-VLOOKUP($B38,bigboard2026!B:H,7,0)</f>
        <v>24</v>
      </c>
    </row>
    <row r="39" spans="1:15" x14ac:dyDescent="0.25">
      <c r="A39" s="3">
        <f>VLOOKUP(B39,bigboard2026!B:O,14,0)</f>
        <v>0</v>
      </c>
      <c r="B39" s="3" t="s">
        <v>437</v>
      </c>
      <c r="C39" s="3" t="s">
        <v>9</v>
      </c>
      <c r="D39" s="3" t="s">
        <v>435</v>
      </c>
      <c r="E39" s="3" t="str">
        <f>VLOOKUP(B39,Tabla1[[NOMBRE]:[RONDA_ESTIMADA]],4,0)</f>
        <v>UDFA</v>
      </c>
      <c r="F39" s="6">
        <v>5</v>
      </c>
      <c r="G39" s="6">
        <v>16</v>
      </c>
      <c r="H39" s="6">
        <v>0</v>
      </c>
      <c r="I39" s="6">
        <v>0</v>
      </c>
      <c r="J39" s="6">
        <v>0</v>
      </c>
      <c r="K39" s="6">
        <v>0</v>
      </c>
      <c r="L39" s="6">
        <f>F39+G39</f>
        <v>21</v>
      </c>
      <c r="M39" s="4">
        <f>VLOOKUP($B39,bigboard2026!B:F,5,0)</f>
        <v>1.88</v>
      </c>
      <c r="N39" s="4">
        <f>VLOOKUP($B39,bigboard2026!B:G,6,0)</f>
        <v>122</v>
      </c>
      <c r="O39" s="4">
        <f>2026-VLOOKUP($B39,bigboard2026!B:H,7,0)</f>
        <v>24</v>
      </c>
    </row>
    <row r="40" spans="1:15" x14ac:dyDescent="0.25">
      <c r="A40" s="3">
        <f>VLOOKUP(B40,bigboard2026!B:O,14,0)</f>
        <v>0</v>
      </c>
      <c r="B40" s="3" t="s">
        <v>445</v>
      </c>
      <c r="C40" s="3" t="s">
        <v>9</v>
      </c>
      <c r="D40" s="3" t="s">
        <v>435</v>
      </c>
      <c r="E40" s="3" t="str">
        <f>VLOOKUP(B40,Tabla1[[NOMBRE]:[RONDA_ESTIMADA]],4,0)</f>
        <v>UDFA</v>
      </c>
      <c r="F40" s="6">
        <v>6</v>
      </c>
      <c r="G40" s="6">
        <v>13</v>
      </c>
      <c r="H40" s="6">
        <v>2</v>
      </c>
      <c r="I40" s="6">
        <v>0</v>
      </c>
      <c r="J40" s="6">
        <v>0</v>
      </c>
      <c r="K40" s="6">
        <v>1</v>
      </c>
      <c r="L40" s="6">
        <f>F40+G40</f>
        <v>19</v>
      </c>
      <c r="M40" s="4">
        <f>VLOOKUP($B40,bigboard2026!B:F,5,0)</f>
        <v>1.9</v>
      </c>
      <c r="N40" s="4">
        <f>VLOOKUP($B40,bigboard2026!B:G,6,0)</f>
        <v>107</v>
      </c>
      <c r="O40" s="4">
        <f>2026-VLOOKUP($B40,bigboard2026!B:H,7,0)</f>
        <v>24</v>
      </c>
    </row>
    <row r="41" spans="1:15" x14ac:dyDescent="0.25">
      <c r="A41" s="3">
        <f>VLOOKUP(B41,bigboard2026!B:O,14,0)</f>
        <v>0</v>
      </c>
      <c r="B41" s="3" t="s">
        <v>448</v>
      </c>
      <c r="C41" s="3" t="s">
        <v>9</v>
      </c>
      <c r="D41" s="3" t="s">
        <v>447</v>
      </c>
      <c r="E41" s="3" t="str">
        <f>VLOOKUP(B41,Tabla1[[NOMBRE]:[RONDA_ESTIMADA]],4,0)</f>
        <v>UDFA</v>
      </c>
      <c r="F41" s="6">
        <v>24</v>
      </c>
      <c r="G41" s="6">
        <v>20</v>
      </c>
      <c r="H41" s="6">
        <v>2.5</v>
      </c>
      <c r="I41" s="6">
        <v>0</v>
      </c>
      <c r="J41" s="6">
        <v>0</v>
      </c>
      <c r="K41" s="6">
        <v>1</v>
      </c>
      <c r="L41" s="6">
        <f>F41+G41</f>
        <v>44</v>
      </c>
      <c r="M41" s="4">
        <f>VLOOKUP($B41,bigboard2026!B:F,5,0)</f>
        <v>1.88</v>
      </c>
      <c r="N41" s="4">
        <f>VLOOKUP($B41,bigboard2026!B:G,6,0)</f>
        <v>113</v>
      </c>
      <c r="O41" s="4">
        <f>2026-VLOOKUP($B41,bigboard2026!B:H,7,0)</f>
        <v>24</v>
      </c>
    </row>
  </sheetData>
  <sortState xmlns:xlrd2="http://schemas.microsoft.com/office/spreadsheetml/2017/richdata2" ref="A2:O41">
    <sortCondition ref="E2:E41"/>
    <sortCondition ref="A2:A41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AFCBE-26E9-4033-9541-266285492CE9}">
  <dimension ref="A1:O30"/>
  <sheetViews>
    <sheetView workbookViewId="0"/>
  </sheetViews>
  <sheetFormatPr baseColWidth="10" defaultRowHeight="15" x14ac:dyDescent="0.25"/>
  <cols>
    <col min="1" max="1" width="7.42578125" bestFit="1" customWidth="1"/>
    <col min="2" max="2" width="17.7109375" bestFit="1" customWidth="1"/>
    <col min="3" max="3" width="12.7109375" bestFit="1" customWidth="1"/>
    <col min="4" max="4" width="17" bestFit="1" customWidth="1"/>
    <col min="5" max="5" width="22.28515625" bestFit="1" customWidth="1"/>
    <col min="6" max="12" width="9.7109375" customWidth="1"/>
    <col min="13" max="15" width="6.42578125" customWidth="1"/>
  </cols>
  <sheetData>
    <row r="1" spans="1:15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146</v>
      </c>
      <c r="G1" s="2" t="s">
        <v>147</v>
      </c>
      <c r="H1" s="2" t="s">
        <v>148</v>
      </c>
      <c r="I1" s="2" t="s">
        <v>149</v>
      </c>
      <c r="J1" s="2" t="s">
        <v>142</v>
      </c>
      <c r="K1" s="2" t="s">
        <v>150</v>
      </c>
      <c r="L1" s="2" t="s">
        <v>452</v>
      </c>
      <c r="M1" s="2" t="s">
        <v>453</v>
      </c>
      <c r="N1" s="2" t="s">
        <v>454</v>
      </c>
      <c r="O1" s="2" t="s">
        <v>458</v>
      </c>
    </row>
    <row r="2" spans="1:15" x14ac:dyDescent="0.25">
      <c r="A2" s="9">
        <f>VLOOKUP(B2,bigboard2026!B:O,14,0)</f>
        <v>2</v>
      </c>
      <c r="B2" s="3" t="s">
        <v>43</v>
      </c>
      <c r="C2" s="3" t="s">
        <v>33</v>
      </c>
      <c r="D2" s="3" t="s">
        <v>6</v>
      </c>
      <c r="E2" s="3" t="str">
        <f>VLOOKUP(B2,Tabla1[[NOMBRE]:[RONDA_ESTIMADA]],4,0)</f>
        <v>R1</v>
      </c>
      <c r="F2" s="6">
        <v>34</v>
      </c>
      <c r="G2" s="6">
        <v>35</v>
      </c>
      <c r="H2" s="6">
        <v>6.5</v>
      </c>
      <c r="I2" s="6">
        <v>0</v>
      </c>
      <c r="J2" s="6">
        <v>0</v>
      </c>
      <c r="K2" s="6">
        <v>0</v>
      </c>
      <c r="L2" s="6">
        <f>F2+G2</f>
        <v>69</v>
      </c>
      <c r="M2" s="4">
        <f>VLOOKUP($B2,bigboard2026!B:F,5,0)</f>
        <v>1.93</v>
      </c>
      <c r="N2" s="4">
        <f>VLOOKUP($B2,bigboard2026!B:G,6,0)</f>
        <v>109</v>
      </c>
      <c r="O2" s="4">
        <f>2026-VLOOKUP($B2,bigboard2026!B:H,7,0)</f>
        <v>21</v>
      </c>
    </row>
    <row r="3" spans="1:15" x14ac:dyDescent="0.25">
      <c r="A3" s="9">
        <f>VLOOKUP(B3,bigboard2026!B:O,14,0)</f>
        <v>3</v>
      </c>
      <c r="B3" s="3" t="s">
        <v>32</v>
      </c>
      <c r="C3" s="3" t="s">
        <v>33</v>
      </c>
      <c r="D3" s="3" t="s">
        <v>6</v>
      </c>
      <c r="E3" s="3" t="str">
        <f>VLOOKUP(B3,Tabla1[[NOMBRE]:[RONDA_ESTIMADA]],4,0)</f>
        <v>R1</v>
      </c>
      <c r="F3" s="6">
        <v>46</v>
      </c>
      <c r="G3" s="6">
        <v>37</v>
      </c>
      <c r="H3" s="6">
        <v>1</v>
      </c>
      <c r="I3" s="6">
        <v>1</v>
      </c>
      <c r="J3" s="6">
        <v>1</v>
      </c>
      <c r="K3" s="6">
        <v>3</v>
      </c>
      <c r="L3" s="6">
        <f>F3+G3</f>
        <v>83</v>
      </c>
      <c r="M3" s="4">
        <f>VLOOKUP($B3,bigboard2026!B:F,5,0)</f>
        <v>1.96</v>
      </c>
      <c r="N3" s="4">
        <f>VLOOKUP($B3,bigboard2026!B:G,6,0)</f>
        <v>111</v>
      </c>
      <c r="O3" s="4">
        <f>2026-VLOOKUP($B3,bigboard2026!B:H,7,0)</f>
        <v>22</v>
      </c>
    </row>
    <row r="4" spans="1:15" x14ac:dyDescent="0.25">
      <c r="A4" s="9">
        <f>VLOOKUP(B4,bigboard2026!B:O,14,0)</f>
        <v>16</v>
      </c>
      <c r="B4" s="3" t="s">
        <v>38</v>
      </c>
      <c r="C4" s="3" t="s">
        <v>33</v>
      </c>
      <c r="D4" s="3" t="s">
        <v>37</v>
      </c>
      <c r="E4" s="3" t="str">
        <f>VLOOKUP(B4,Tabla1[[NOMBRE]:[RONDA_ESTIMADA]],4,0)</f>
        <v>R1</v>
      </c>
      <c r="F4" s="6">
        <v>47</v>
      </c>
      <c r="G4" s="6">
        <v>41</v>
      </c>
      <c r="H4" s="6">
        <v>3.5</v>
      </c>
      <c r="I4" s="6">
        <v>2</v>
      </c>
      <c r="J4" s="6">
        <v>0</v>
      </c>
      <c r="K4" s="6">
        <v>4</v>
      </c>
      <c r="L4" s="6">
        <f>F4+G4</f>
        <v>88</v>
      </c>
      <c r="M4" s="4">
        <f>VLOOKUP($B4,bigboard2026!B:F,5,0)</f>
        <v>1.85</v>
      </c>
      <c r="N4" s="4">
        <f>VLOOKUP($B4,bigboard2026!B:G,6,0)</f>
        <v>107</v>
      </c>
      <c r="O4" s="4">
        <f>2026-VLOOKUP($B4,bigboard2026!B:H,7,0)</f>
        <v>21</v>
      </c>
    </row>
    <row r="5" spans="1:15" x14ac:dyDescent="0.25">
      <c r="A5" s="9">
        <f>VLOOKUP(B5,bigboard2026!B:O,14,0)</f>
        <v>43</v>
      </c>
      <c r="B5" s="3" t="s">
        <v>368</v>
      </c>
      <c r="C5" s="3" t="s">
        <v>33</v>
      </c>
      <c r="D5" s="3" t="s">
        <v>45</v>
      </c>
      <c r="E5" s="3" t="str">
        <f>VLOOKUP(B5,Tabla1[[NOMBRE]:[RONDA_ESTIMADA]],4,0)</f>
        <v>R2</v>
      </c>
      <c r="F5" s="6">
        <v>63</v>
      </c>
      <c r="G5" s="6">
        <v>65</v>
      </c>
      <c r="H5" s="6">
        <v>1</v>
      </c>
      <c r="I5" s="6">
        <v>7</v>
      </c>
      <c r="J5" s="6">
        <v>4</v>
      </c>
      <c r="K5" s="6">
        <v>6</v>
      </c>
      <c r="L5" s="6">
        <f>F5+G5</f>
        <v>128</v>
      </c>
      <c r="M5" s="4">
        <f>VLOOKUP($B5,bigboard2026!B:F,5,0)</f>
        <v>1.85</v>
      </c>
      <c r="N5" s="4">
        <f>VLOOKUP($B5,bigboard2026!B:G,6,0)</f>
        <v>105</v>
      </c>
      <c r="O5" s="4">
        <f>2026-VLOOKUP($B5,bigboard2026!B:H,7,0)</f>
        <v>24</v>
      </c>
    </row>
    <row r="6" spans="1:15" x14ac:dyDescent="0.25">
      <c r="A6" s="9">
        <f>VLOOKUP(B6,bigboard2026!B:O,14,0)</f>
        <v>58</v>
      </c>
      <c r="B6" s="3" t="s">
        <v>101</v>
      </c>
      <c r="C6" s="3" t="s">
        <v>33</v>
      </c>
      <c r="D6" s="3" t="s">
        <v>87</v>
      </c>
      <c r="E6" s="3" t="str">
        <f>VLOOKUP(B6,Tabla1[[NOMBRE]:[RONDA_ESTIMADA]],4,0)</f>
        <v>R2</v>
      </c>
      <c r="F6" s="6">
        <v>38</v>
      </c>
      <c r="G6" s="6">
        <v>66</v>
      </c>
      <c r="H6" s="6">
        <v>3.5</v>
      </c>
      <c r="I6" s="6">
        <v>1</v>
      </c>
      <c r="J6" s="6">
        <v>0</v>
      </c>
      <c r="K6" s="6">
        <v>3</v>
      </c>
      <c r="L6" s="6">
        <f>F6+G6</f>
        <v>104</v>
      </c>
      <c r="M6" s="4">
        <f>VLOOKUP($B6,bigboard2026!B:F,5,0)</f>
        <v>1.93</v>
      </c>
      <c r="N6" s="4">
        <f>VLOOKUP($B6,bigboard2026!B:G,6,0)</f>
        <v>108</v>
      </c>
      <c r="O6" s="4">
        <f>2026-VLOOKUP($B6,bigboard2026!B:H,7,0)</f>
        <v>23</v>
      </c>
    </row>
    <row r="7" spans="1:15" x14ac:dyDescent="0.25">
      <c r="A7" s="9">
        <f>VLOOKUP(B7,bigboard2026!B:O,14,0)</f>
        <v>70</v>
      </c>
      <c r="B7" s="3" t="s">
        <v>99</v>
      </c>
      <c r="C7" s="3" t="s">
        <v>33</v>
      </c>
      <c r="D7" s="3" t="s">
        <v>100</v>
      </c>
      <c r="E7" s="3" t="str">
        <f>VLOOKUP(B7,Tabla1[[NOMBRE]:[RONDA_ESTIMADA]],4,0)</f>
        <v>R2</v>
      </c>
      <c r="F7" s="6">
        <v>43</v>
      </c>
      <c r="G7" s="6">
        <v>41</v>
      </c>
      <c r="H7" s="6">
        <v>2</v>
      </c>
      <c r="I7" s="6">
        <v>0</v>
      </c>
      <c r="J7" s="6">
        <v>0</v>
      </c>
      <c r="K7" s="6">
        <v>1</v>
      </c>
      <c r="L7" s="6">
        <f>F7+G7</f>
        <v>84</v>
      </c>
      <c r="M7" s="4">
        <f>VLOOKUP($B7,bigboard2026!B:F,5,0)</f>
        <v>1.88</v>
      </c>
      <c r="N7" s="4">
        <f>VLOOKUP($B7,bigboard2026!B:G,6,0)</f>
        <v>108</v>
      </c>
      <c r="O7" s="4">
        <f>2026-VLOOKUP($B7,bigboard2026!B:H,7,0)</f>
        <v>21</v>
      </c>
    </row>
    <row r="8" spans="1:15" x14ac:dyDescent="0.25">
      <c r="A8" s="9">
        <f>VLOOKUP(B8,bigboard2026!B:O,14,0)</f>
        <v>83</v>
      </c>
      <c r="B8" s="3" t="s">
        <v>367</v>
      </c>
      <c r="C8" s="3" t="s">
        <v>33</v>
      </c>
      <c r="D8" s="3" t="s">
        <v>112</v>
      </c>
      <c r="E8" s="3" t="str">
        <f>VLOOKUP(B8,Tabla1[[NOMBRE]:[RONDA_ESTIMADA]],4,0)</f>
        <v>R3</v>
      </c>
      <c r="F8" s="6">
        <v>70</v>
      </c>
      <c r="G8" s="6">
        <v>38</v>
      </c>
      <c r="H8" s="6">
        <v>4</v>
      </c>
      <c r="I8" s="6">
        <v>3</v>
      </c>
      <c r="J8" s="6">
        <v>2</v>
      </c>
      <c r="K8" s="6">
        <v>1</v>
      </c>
      <c r="L8" s="6">
        <f>F8+G8</f>
        <v>108</v>
      </c>
      <c r="M8" s="4">
        <f>VLOOKUP($B8,bigboard2026!B:F,5,0)</f>
        <v>1.91</v>
      </c>
      <c r="N8" s="4">
        <f>VLOOKUP($B8,bigboard2026!B:G,6,0)</f>
        <v>107</v>
      </c>
      <c r="O8" s="4">
        <f>2026-VLOOKUP($B8,bigboard2026!B:H,7,0)</f>
        <v>21</v>
      </c>
    </row>
    <row r="9" spans="1:15" x14ac:dyDescent="0.25">
      <c r="A9" s="9">
        <f>VLOOKUP(B9,bigboard2026!B:O,14,0)</f>
        <v>86</v>
      </c>
      <c r="B9" s="3" t="s">
        <v>369</v>
      </c>
      <c r="C9" s="3" t="s">
        <v>33</v>
      </c>
      <c r="D9" s="3" t="s">
        <v>370</v>
      </c>
      <c r="E9" s="3" t="str">
        <f>VLOOKUP(B9,Tabla1[[NOMBRE]:[RONDA_ESTIMADA]],4,0)</f>
        <v>R3</v>
      </c>
      <c r="F9" s="6">
        <v>43</v>
      </c>
      <c r="G9" s="6">
        <v>36</v>
      </c>
      <c r="H9" s="6">
        <v>3</v>
      </c>
      <c r="I9" s="6">
        <v>1</v>
      </c>
      <c r="J9" s="6">
        <v>2</v>
      </c>
      <c r="K9" s="6">
        <v>3</v>
      </c>
      <c r="L9" s="6">
        <f>F9+G9</f>
        <v>79</v>
      </c>
      <c r="M9" s="4">
        <f>VLOOKUP($B9,bigboard2026!B:F,5,0)</f>
        <v>1.83</v>
      </c>
      <c r="N9" s="4">
        <f>VLOOKUP($B9,bigboard2026!B:G,6,0)</f>
        <v>100</v>
      </c>
      <c r="O9" s="4">
        <f>2026-VLOOKUP($B9,bigboard2026!B:H,7,0)</f>
        <v>22</v>
      </c>
    </row>
    <row r="10" spans="1:15" x14ac:dyDescent="0.25">
      <c r="A10" s="9">
        <f>VLOOKUP(B10,bigboard2026!B:O,14,0)</f>
        <v>111</v>
      </c>
      <c r="B10" s="3" t="s">
        <v>161</v>
      </c>
      <c r="C10" s="3" t="s">
        <v>33</v>
      </c>
      <c r="D10" s="3" t="s">
        <v>26</v>
      </c>
      <c r="E10" s="3" t="str">
        <f>VLOOKUP(B10,Tabla1[[NOMBRE]:[RONDA_ESTIMADA]],4,0)</f>
        <v>R3</v>
      </c>
      <c r="F10" s="6">
        <v>54</v>
      </c>
      <c r="G10" s="6">
        <v>44</v>
      </c>
      <c r="H10" s="6">
        <v>7</v>
      </c>
      <c r="I10" s="6">
        <v>0</v>
      </c>
      <c r="J10" s="6">
        <v>0</v>
      </c>
      <c r="K10" s="6">
        <v>2</v>
      </c>
      <c r="L10" s="6">
        <f>F10+G10</f>
        <v>98</v>
      </c>
      <c r="M10" s="4">
        <f>VLOOKUP($B10,bigboard2026!B:F,5,0)</f>
        <v>1.88</v>
      </c>
      <c r="N10" s="4">
        <f>VLOOKUP($B10,bigboard2026!B:G,6,0)</f>
        <v>107</v>
      </c>
      <c r="O10" s="4">
        <f>2026-VLOOKUP($B10,bigboard2026!B:H,7,0)</f>
        <v>23</v>
      </c>
    </row>
    <row r="11" spans="1:15" x14ac:dyDescent="0.25">
      <c r="A11" s="9">
        <f>VLOOKUP(B11,bigboard2026!B:O,14,0)</f>
        <v>115</v>
      </c>
      <c r="B11" s="3" t="s">
        <v>115</v>
      </c>
      <c r="C11" s="3" t="s">
        <v>33</v>
      </c>
      <c r="D11" s="3" t="s">
        <v>31</v>
      </c>
      <c r="E11" s="3" t="str">
        <f>VLOOKUP(B11,Tabla1[[NOMBRE]:[RONDA_ESTIMADA]],4,0)</f>
        <v>R3</v>
      </c>
      <c r="F11" s="6">
        <v>45</v>
      </c>
      <c r="G11" s="6">
        <v>35</v>
      </c>
      <c r="H11" s="6">
        <v>1.5</v>
      </c>
      <c r="I11" s="6">
        <v>2</v>
      </c>
      <c r="J11" s="6">
        <v>0</v>
      </c>
      <c r="K11" s="6">
        <v>4</v>
      </c>
      <c r="L11" s="6">
        <f>F11+G11</f>
        <v>80</v>
      </c>
      <c r="M11" s="4">
        <f>VLOOKUP($B11,bigboard2026!B:F,5,0)</f>
        <v>1.88</v>
      </c>
      <c r="N11" s="4">
        <f>VLOOKUP($B11,bigboard2026!B:G,6,0)</f>
        <v>103</v>
      </c>
      <c r="O11" s="4">
        <f>2026-VLOOKUP($B11,bigboard2026!B:H,7,0)</f>
        <v>23</v>
      </c>
    </row>
    <row r="12" spans="1:15" x14ac:dyDescent="0.25">
      <c r="A12" s="9">
        <f>VLOOKUP(B12,bigboard2026!B:O,14,0)</f>
        <v>130</v>
      </c>
      <c r="B12" s="3" t="s">
        <v>374</v>
      </c>
      <c r="C12" s="3" t="s">
        <v>33</v>
      </c>
      <c r="D12" s="3" t="s">
        <v>42</v>
      </c>
      <c r="E12" s="3" t="str">
        <f>VLOOKUP(B12,Tabla1[[NOMBRE]:[RONDA_ESTIMADA]],4,0)</f>
        <v>R4</v>
      </c>
      <c r="F12" s="6">
        <v>32</v>
      </c>
      <c r="G12" s="6">
        <v>40</v>
      </c>
      <c r="H12" s="6">
        <v>1</v>
      </c>
      <c r="I12" s="6">
        <v>0</v>
      </c>
      <c r="J12" s="6">
        <v>0</v>
      </c>
      <c r="K12" s="6">
        <v>3</v>
      </c>
      <c r="L12" s="6">
        <f>F12+G12</f>
        <v>72</v>
      </c>
      <c r="M12" s="4">
        <f>VLOOKUP($B12,bigboard2026!B:F,5,0)</f>
        <v>1.83</v>
      </c>
      <c r="N12" s="4">
        <f>VLOOKUP($B12,bigboard2026!B:G,6,0)</f>
        <v>107</v>
      </c>
      <c r="O12" s="4">
        <f>2026-VLOOKUP($B12,bigboard2026!B:H,7,0)</f>
        <v>21</v>
      </c>
    </row>
    <row r="13" spans="1:15" x14ac:dyDescent="0.25">
      <c r="A13" s="9">
        <f>VLOOKUP(B13,bigboard2026!B:O,14,0)</f>
        <v>140</v>
      </c>
      <c r="B13" s="3" t="s">
        <v>375</v>
      </c>
      <c r="C13" s="3" t="s">
        <v>33</v>
      </c>
      <c r="D13" s="3" t="s">
        <v>60</v>
      </c>
      <c r="E13" s="3" t="str">
        <f>VLOOKUP(B13,Tabla1[[NOMBRE]:[RONDA_ESTIMADA]],4,0)</f>
        <v>R4</v>
      </c>
      <c r="F13" s="6">
        <v>56</v>
      </c>
      <c r="G13" s="6">
        <v>80</v>
      </c>
      <c r="H13" s="6">
        <v>1</v>
      </c>
      <c r="I13" s="6">
        <v>2</v>
      </c>
      <c r="J13" s="6">
        <v>1</v>
      </c>
      <c r="K13" s="6">
        <v>5</v>
      </c>
      <c r="L13" s="6">
        <f>F13+G13</f>
        <v>136</v>
      </c>
      <c r="M13" s="4">
        <f>VLOOKUP($B13,bigboard2026!B:F,5,0)</f>
        <v>1.88</v>
      </c>
      <c r="N13" s="4">
        <f>VLOOKUP($B13,bigboard2026!B:G,6,0)</f>
        <v>105</v>
      </c>
      <c r="O13" s="4">
        <f>2026-VLOOKUP($B13,bigboard2026!B:H,7,0)</f>
        <v>24</v>
      </c>
    </row>
    <row r="14" spans="1:15" x14ac:dyDescent="0.25">
      <c r="A14" s="9">
        <f>VLOOKUP(B14,bigboard2026!B:O,14,0)</f>
        <v>169</v>
      </c>
      <c r="B14" s="3" t="s">
        <v>376</v>
      </c>
      <c r="C14" s="3" t="s">
        <v>33</v>
      </c>
      <c r="D14" s="3" t="s">
        <v>217</v>
      </c>
      <c r="E14" s="3" t="str">
        <f>VLOOKUP(B14,Tabla1[[NOMBRE]:[RONDA_ESTIMADA]],4,0)</f>
        <v>R5</v>
      </c>
      <c r="F14" s="6">
        <v>60</v>
      </c>
      <c r="G14" s="6">
        <v>70</v>
      </c>
      <c r="H14" s="6">
        <v>4</v>
      </c>
      <c r="I14" s="6">
        <v>0</v>
      </c>
      <c r="J14" s="6">
        <v>0</v>
      </c>
      <c r="K14" s="6">
        <v>2</v>
      </c>
      <c r="L14" s="6">
        <f>F14+G14</f>
        <v>130</v>
      </c>
      <c r="M14" s="4">
        <f>VLOOKUP($B14,bigboard2026!B:F,5,0)</f>
        <v>1.88</v>
      </c>
      <c r="N14" s="4">
        <f>VLOOKUP($B14,bigboard2026!B:G,6,0)</f>
        <v>106</v>
      </c>
      <c r="O14" s="4">
        <f>2026-VLOOKUP($B14,bigboard2026!B:H,7,0)</f>
        <v>23</v>
      </c>
    </row>
    <row r="15" spans="1:15" x14ac:dyDescent="0.25">
      <c r="A15" s="9">
        <f>VLOOKUP(B15,bigboard2026!B:O,14,0)</f>
        <v>183</v>
      </c>
      <c r="B15" s="3" t="s">
        <v>387</v>
      </c>
      <c r="C15" s="3" t="s">
        <v>33</v>
      </c>
      <c r="D15" s="3" t="s">
        <v>50</v>
      </c>
      <c r="E15" s="3" t="str">
        <f>VLOOKUP(B15,Tabla1[[NOMBRE]:[RONDA_ESTIMADA]],4,0)</f>
        <v>R5</v>
      </c>
      <c r="F15" s="6">
        <v>46</v>
      </c>
      <c r="G15" s="6">
        <v>49</v>
      </c>
      <c r="H15" s="6">
        <v>4.5</v>
      </c>
      <c r="I15" s="6">
        <v>1</v>
      </c>
      <c r="J15" s="6">
        <v>2</v>
      </c>
      <c r="K15" s="6">
        <v>1</v>
      </c>
      <c r="L15" s="6">
        <f>F15+G15</f>
        <v>95</v>
      </c>
      <c r="M15" s="4">
        <f>VLOOKUP($B15,bigboard2026!B:F,5,0)</f>
        <v>1.85</v>
      </c>
      <c r="N15" s="4">
        <f>VLOOKUP($B15,bigboard2026!B:G,6,0)</f>
        <v>106</v>
      </c>
      <c r="O15" s="4">
        <f>2026-VLOOKUP($B15,bigboard2026!B:H,7,0)</f>
        <v>23</v>
      </c>
    </row>
    <row r="16" spans="1:15" x14ac:dyDescent="0.25">
      <c r="A16" s="9">
        <f>VLOOKUP(B16,bigboard2026!B:O,14,0)</f>
        <v>194</v>
      </c>
      <c r="B16" s="3" t="s">
        <v>372</v>
      </c>
      <c r="C16" s="3" t="s">
        <v>33</v>
      </c>
      <c r="D16" s="3" t="s">
        <v>67</v>
      </c>
      <c r="E16" s="3" t="str">
        <f>VLOOKUP(B16,Tabla1[[NOMBRE]:[RONDA_ESTIMADA]],4,0)</f>
        <v>R5</v>
      </c>
      <c r="F16" s="6">
        <v>34</v>
      </c>
      <c r="G16" s="6">
        <v>40</v>
      </c>
      <c r="H16" s="6">
        <v>3</v>
      </c>
      <c r="I16" s="6">
        <v>1</v>
      </c>
      <c r="J16" s="6">
        <v>0</v>
      </c>
      <c r="K16" s="6">
        <v>4</v>
      </c>
      <c r="L16" s="6">
        <f>F16+G16</f>
        <v>74</v>
      </c>
      <c r="M16" s="4">
        <f>VLOOKUP($B16,bigboard2026!B:F,5,0)</f>
        <v>1.85</v>
      </c>
      <c r="N16" s="4">
        <f>VLOOKUP($B16,bigboard2026!B:G,6,0)</f>
        <v>103</v>
      </c>
      <c r="O16" s="4">
        <f>2026-VLOOKUP($B16,bigboard2026!B:H,7,0)</f>
        <v>24</v>
      </c>
    </row>
    <row r="17" spans="1:15" x14ac:dyDescent="0.25">
      <c r="A17" s="9">
        <f>VLOOKUP(B17,bigboard2026!B:O,14,0)</f>
        <v>208</v>
      </c>
      <c r="B17" s="3" t="s">
        <v>124</v>
      </c>
      <c r="C17" s="3" t="s">
        <v>33</v>
      </c>
      <c r="D17" s="3" t="s">
        <v>56</v>
      </c>
      <c r="E17" s="3" t="str">
        <f>VLOOKUP(B17,Tabla1[[NOMBRE]:[RONDA_ESTIMADA]],4,0)</f>
        <v>R6</v>
      </c>
      <c r="F17" s="6">
        <v>26</v>
      </c>
      <c r="G17" s="6">
        <v>29</v>
      </c>
      <c r="H17" s="6">
        <v>4</v>
      </c>
      <c r="I17" s="6">
        <v>1</v>
      </c>
      <c r="J17" s="6">
        <v>3</v>
      </c>
      <c r="K17" s="6">
        <v>3</v>
      </c>
      <c r="L17" s="6">
        <f>F17+G17</f>
        <v>55</v>
      </c>
      <c r="M17" s="4">
        <f>VLOOKUP($B17,bigboard2026!B:F,5,0)</f>
        <v>1.85</v>
      </c>
      <c r="N17" s="4">
        <f>VLOOKUP($B17,bigboard2026!B:G,6,0)</f>
        <v>101</v>
      </c>
      <c r="O17" s="4">
        <f>2026-VLOOKUP($B17,bigboard2026!B:H,7,0)</f>
        <v>22</v>
      </c>
    </row>
    <row r="18" spans="1:15" x14ac:dyDescent="0.25">
      <c r="A18" s="9">
        <f>VLOOKUP(B18,bigboard2026!B:O,14,0)</f>
        <v>209</v>
      </c>
      <c r="B18" s="3" t="s">
        <v>389</v>
      </c>
      <c r="C18" s="3" t="s">
        <v>33</v>
      </c>
      <c r="D18" s="3" t="s">
        <v>158</v>
      </c>
      <c r="E18" s="3" t="str">
        <f>VLOOKUP(B18,Tabla1[[NOMBRE]:[RONDA_ESTIMADA]],4,0)</f>
        <v>R6</v>
      </c>
      <c r="F18" s="6">
        <v>36</v>
      </c>
      <c r="G18" s="6">
        <v>45</v>
      </c>
      <c r="H18" s="6">
        <v>2.5</v>
      </c>
      <c r="I18" s="6">
        <v>1</v>
      </c>
      <c r="J18" s="6">
        <v>1</v>
      </c>
      <c r="K18" s="6">
        <v>3</v>
      </c>
      <c r="L18" s="6">
        <f>F18+G18</f>
        <v>81</v>
      </c>
      <c r="M18" s="4">
        <f>VLOOKUP($B18,bigboard2026!B:F,5,0)</f>
        <v>1.91</v>
      </c>
      <c r="N18" s="4">
        <f>VLOOKUP($B18,bigboard2026!B:G,6,0)</f>
        <v>102</v>
      </c>
      <c r="O18" s="4">
        <f>2026-VLOOKUP($B18,bigboard2026!B:H,7,0)</f>
        <v>24</v>
      </c>
    </row>
    <row r="19" spans="1:15" x14ac:dyDescent="0.25">
      <c r="A19" s="9">
        <f>VLOOKUP(B19,bigboard2026!B:O,14,0)</f>
        <v>212</v>
      </c>
      <c r="B19" s="3" t="s">
        <v>385</v>
      </c>
      <c r="C19" s="3" t="s">
        <v>33</v>
      </c>
      <c r="D19" s="3" t="s">
        <v>106</v>
      </c>
      <c r="E19" s="3" t="str">
        <f>VLOOKUP(B19,Tabla1[[NOMBRE]:[RONDA_ESTIMADA]],4,0)</f>
        <v>R6</v>
      </c>
      <c r="F19" s="6">
        <v>42</v>
      </c>
      <c r="G19" s="6">
        <v>13</v>
      </c>
      <c r="H19" s="6">
        <v>10</v>
      </c>
      <c r="I19" s="6">
        <v>2</v>
      </c>
      <c r="J19" s="6">
        <v>0</v>
      </c>
      <c r="K19" s="6">
        <v>1</v>
      </c>
      <c r="L19" s="6">
        <f>F19+G19</f>
        <v>55</v>
      </c>
      <c r="M19" s="4">
        <f>VLOOKUP($B19,bigboard2026!B:F,5,0)</f>
        <v>1.88</v>
      </c>
      <c r="N19" s="4">
        <f>VLOOKUP($B19,bigboard2026!B:G,6,0)</f>
        <v>110</v>
      </c>
      <c r="O19" s="4">
        <f>2026-VLOOKUP($B19,bigboard2026!B:H,7,0)</f>
        <v>23</v>
      </c>
    </row>
    <row r="20" spans="1:15" x14ac:dyDescent="0.25">
      <c r="A20" s="9">
        <f>VLOOKUP(B20,bigboard2026!B:O,14,0)</f>
        <v>229</v>
      </c>
      <c r="B20" s="3" t="s">
        <v>384</v>
      </c>
      <c r="C20" s="3" t="s">
        <v>33</v>
      </c>
      <c r="D20" s="3" t="s">
        <v>42</v>
      </c>
      <c r="E20" s="3" t="str">
        <f>VLOOKUP(B20,Tabla1[[NOMBRE]:[RONDA_ESTIMADA]],4,0)</f>
        <v>R6</v>
      </c>
      <c r="F20" s="6">
        <v>9</v>
      </c>
      <c r="G20" s="6">
        <v>10</v>
      </c>
      <c r="H20" s="6">
        <v>1</v>
      </c>
      <c r="I20" s="6">
        <v>1</v>
      </c>
      <c r="J20" s="6">
        <v>1</v>
      </c>
      <c r="K20" s="6">
        <v>0</v>
      </c>
      <c r="L20" s="6">
        <f>F20+G20</f>
        <v>19</v>
      </c>
      <c r="M20" s="4">
        <f>VLOOKUP($B20,bigboard2026!B:F,5,0)</f>
        <v>1.88</v>
      </c>
      <c r="N20" s="4">
        <f>VLOOKUP($B20,bigboard2026!B:G,6,0)</f>
        <v>104</v>
      </c>
      <c r="O20" s="4">
        <f>2026-VLOOKUP($B20,bigboard2026!B:H,7,0)</f>
        <v>23</v>
      </c>
    </row>
    <row r="21" spans="1:15" x14ac:dyDescent="0.25">
      <c r="A21" s="9">
        <f>VLOOKUP(B21,bigboard2026!B:O,14,0)</f>
        <v>232</v>
      </c>
      <c r="B21" s="3" t="s">
        <v>377</v>
      </c>
      <c r="C21" s="3" t="s">
        <v>33</v>
      </c>
      <c r="D21" s="3" t="s">
        <v>217</v>
      </c>
      <c r="E21" s="3" t="str">
        <f>VLOOKUP(B21,Tabla1[[NOMBRE]:[RONDA_ESTIMADA]],4,0)</f>
        <v>R6</v>
      </c>
      <c r="F21" s="6">
        <v>46</v>
      </c>
      <c r="G21" s="6">
        <v>42</v>
      </c>
      <c r="H21" s="6">
        <v>2</v>
      </c>
      <c r="I21" s="6">
        <v>1</v>
      </c>
      <c r="J21" s="6">
        <v>2</v>
      </c>
      <c r="K21" s="6">
        <v>1</v>
      </c>
      <c r="L21" s="6">
        <f>F21+G21</f>
        <v>88</v>
      </c>
      <c r="M21" s="4">
        <f>VLOOKUP($B21,bigboard2026!B:F,5,0)</f>
        <v>1.91</v>
      </c>
      <c r="N21" s="4">
        <f>VLOOKUP($B21,bigboard2026!B:G,6,0)</f>
        <v>104</v>
      </c>
      <c r="O21" s="4">
        <f>2026-VLOOKUP($B21,bigboard2026!B:H,7,0)</f>
        <v>24</v>
      </c>
    </row>
    <row r="22" spans="1:15" x14ac:dyDescent="0.25">
      <c r="A22" s="9">
        <f>VLOOKUP(B22,bigboard2026!B:O,14,0)</f>
        <v>236</v>
      </c>
      <c r="B22" s="3" t="s">
        <v>386</v>
      </c>
      <c r="C22" s="3" t="s">
        <v>33</v>
      </c>
      <c r="D22" s="3" t="s">
        <v>10</v>
      </c>
      <c r="E22" s="3" t="str">
        <f>VLOOKUP(B22,Tabla1[[NOMBRE]:[RONDA_ESTIMADA]],4,0)</f>
        <v>R6</v>
      </c>
      <c r="F22" s="6">
        <v>39</v>
      </c>
      <c r="G22" s="6">
        <v>32</v>
      </c>
      <c r="H22" s="6">
        <v>1</v>
      </c>
      <c r="I22" s="6">
        <v>1</v>
      </c>
      <c r="J22" s="6">
        <v>1</v>
      </c>
      <c r="K22" s="6">
        <v>0</v>
      </c>
      <c r="L22" s="6">
        <f>F22+G22</f>
        <v>71</v>
      </c>
      <c r="M22" s="4">
        <f>VLOOKUP($B22,bigboard2026!B:F,5,0)</f>
        <v>1.85</v>
      </c>
      <c r="N22" s="4">
        <f>VLOOKUP($B22,bigboard2026!B:G,6,0)</f>
        <v>92</v>
      </c>
      <c r="O22" s="4">
        <f>2026-VLOOKUP($B22,bigboard2026!B:H,7,0)</f>
        <v>23</v>
      </c>
    </row>
    <row r="23" spans="1:15" x14ac:dyDescent="0.25">
      <c r="A23" s="9">
        <f>VLOOKUP(B23,bigboard2026!B:O,14,0)</f>
        <v>264</v>
      </c>
      <c r="B23" s="3" t="s">
        <v>378</v>
      </c>
      <c r="C23" s="3" t="s">
        <v>33</v>
      </c>
      <c r="D23" s="3" t="s">
        <v>22</v>
      </c>
      <c r="E23" s="3" t="str">
        <f>VLOOKUP(B23,Tabla1[[NOMBRE]:[RONDA_ESTIMADA]],4,0)</f>
        <v>R7</v>
      </c>
      <c r="F23" s="6">
        <v>43</v>
      </c>
      <c r="G23" s="6">
        <v>27</v>
      </c>
      <c r="H23" s="6">
        <v>0.5</v>
      </c>
      <c r="I23" s="6">
        <v>0</v>
      </c>
      <c r="J23" s="6">
        <v>0</v>
      </c>
      <c r="K23" s="6">
        <v>3</v>
      </c>
      <c r="L23" s="6">
        <f>F23+G23</f>
        <v>70</v>
      </c>
      <c r="M23" s="4">
        <f>VLOOKUP($B23,bigboard2026!B:F,5,0)</f>
        <v>1.91</v>
      </c>
      <c r="N23" s="4">
        <f>VLOOKUP($B23,bigboard2026!B:G,6,0)</f>
        <v>107</v>
      </c>
      <c r="O23" s="4">
        <f>2026-VLOOKUP($B23,bigboard2026!B:H,7,0)</f>
        <v>22</v>
      </c>
    </row>
    <row r="24" spans="1:15" x14ac:dyDescent="0.25">
      <c r="A24" s="9">
        <f>VLOOKUP(B24,bigboard2026!B:O,14,0)</f>
        <v>271</v>
      </c>
      <c r="B24" s="3" t="s">
        <v>381</v>
      </c>
      <c r="C24" s="3" t="s">
        <v>33</v>
      </c>
      <c r="D24" s="3" t="s">
        <v>382</v>
      </c>
      <c r="E24" s="3" t="str">
        <f>VLOOKUP(B24,Tabla1[[NOMBRE]:[RONDA_ESTIMADA]],4,0)</f>
        <v>R7</v>
      </c>
      <c r="F24" s="6">
        <v>53</v>
      </c>
      <c r="G24" s="6">
        <v>89</v>
      </c>
      <c r="H24" s="6">
        <v>5</v>
      </c>
      <c r="I24" s="6">
        <v>6</v>
      </c>
      <c r="J24" s="6">
        <v>0</v>
      </c>
      <c r="K24" s="6">
        <v>1</v>
      </c>
      <c r="L24" s="6">
        <f>F24+G24</f>
        <v>142</v>
      </c>
      <c r="M24" s="4">
        <f>VLOOKUP($B24,bigboard2026!B:F,5,0)</f>
        <v>1.88</v>
      </c>
      <c r="N24" s="4">
        <f>VLOOKUP($B24,bigboard2026!B:G,6,0)</f>
        <v>109</v>
      </c>
      <c r="O24" s="4">
        <f>2026-VLOOKUP($B24,bigboard2026!B:H,7,0)</f>
        <v>23</v>
      </c>
    </row>
    <row r="25" spans="1:15" x14ac:dyDescent="0.25">
      <c r="A25" s="9">
        <f>VLOOKUP(B25,bigboard2026!B:O,14,0)</f>
        <v>0</v>
      </c>
      <c r="B25" s="3" t="s">
        <v>379</v>
      </c>
      <c r="C25" s="3" t="s">
        <v>33</v>
      </c>
      <c r="D25" s="3" t="s">
        <v>67</v>
      </c>
      <c r="E25" s="3" t="str">
        <f>VLOOKUP(B25,Tabla1[[NOMBRE]:[RONDA_ESTIMADA]],4,0)</f>
        <v>UDFA</v>
      </c>
      <c r="F25" s="6">
        <v>28</v>
      </c>
      <c r="G25" s="6">
        <v>25</v>
      </c>
      <c r="H25" s="6">
        <v>0</v>
      </c>
      <c r="I25" s="6">
        <v>0</v>
      </c>
      <c r="J25" s="6">
        <v>0</v>
      </c>
      <c r="K25" s="6">
        <v>3</v>
      </c>
      <c r="L25" s="6">
        <f>F25+G25</f>
        <v>53</v>
      </c>
      <c r="M25" s="4">
        <f>VLOOKUP($B25,bigboard2026!B:F,5,0)</f>
        <v>1.96</v>
      </c>
      <c r="N25" s="4">
        <f>VLOOKUP($B25,bigboard2026!B:G,6,0)</f>
        <v>110</v>
      </c>
      <c r="O25" s="4">
        <f>2026-VLOOKUP($B25,bigboard2026!B:H,7,0)</f>
        <v>24</v>
      </c>
    </row>
    <row r="26" spans="1:15" x14ac:dyDescent="0.25">
      <c r="A26" s="9">
        <f>VLOOKUP(B26,bigboard2026!B:O,14,0)</f>
        <v>0</v>
      </c>
      <c r="B26" s="3" t="s">
        <v>380</v>
      </c>
      <c r="C26" s="3" t="s">
        <v>33</v>
      </c>
      <c r="D26" s="3" t="s">
        <v>17</v>
      </c>
      <c r="E26" s="3" t="str">
        <f>VLOOKUP(B26,Tabla1[[NOMBRE]:[RONDA_ESTIMADA]],4,0)</f>
        <v>UDFA</v>
      </c>
      <c r="F26" s="6">
        <v>25</v>
      </c>
      <c r="G26" s="6">
        <v>30</v>
      </c>
      <c r="H26" s="6">
        <v>1.5</v>
      </c>
      <c r="I26" s="6">
        <v>0</v>
      </c>
      <c r="J26" s="6">
        <v>1</v>
      </c>
      <c r="K26" s="6">
        <v>1</v>
      </c>
      <c r="L26" s="6">
        <f>F26+G26</f>
        <v>55</v>
      </c>
      <c r="M26" s="4">
        <f>VLOOKUP($B26,bigboard2026!B:F,5,0)</f>
        <v>1.96</v>
      </c>
      <c r="N26" s="4">
        <f>VLOOKUP($B26,bigboard2026!B:G,6,0)</f>
        <v>106</v>
      </c>
      <c r="O26" s="4">
        <f>2026-VLOOKUP($B26,bigboard2026!B:H,7,0)</f>
        <v>23</v>
      </c>
    </row>
    <row r="27" spans="1:15" x14ac:dyDescent="0.25">
      <c r="A27" s="9">
        <f>VLOOKUP(B27,bigboard2026!B:O,14,0)</f>
        <v>0</v>
      </c>
      <c r="B27" s="3" t="s">
        <v>383</v>
      </c>
      <c r="C27" s="3" t="s">
        <v>33</v>
      </c>
      <c r="D27" s="3" t="s">
        <v>24</v>
      </c>
      <c r="E27" s="3" t="str">
        <f>VLOOKUP(B27,Tabla1[[NOMBRE]:[RONDA_ESTIMADA]],4,0)</f>
        <v>UDFA</v>
      </c>
      <c r="F27" s="6">
        <v>51</v>
      </c>
      <c r="G27" s="6">
        <v>25</v>
      </c>
      <c r="H27" s="6">
        <v>3</v>
      </c>
      <c r="I27" s="6">
        <v>5</v>
      </c>
      <c r="J27" s="6">
        <v>0</v>
      </c>
      <c r="K27" s="6">
        <v>2</v>
      </c>
      <c r="L27" s="6">
        <f>F27+G27</f>
        <v>76</v>
      </c>
      <c r="M27" s="4">
        <f>VLOOKUP($B27,bigboard2026!B:F,5,0)</f>
        <v>2.0099999999999998</v>
      </c>
      <c r="N27" s="4">
        <f>VLOOKUP($B27,bigboard2026!B:G,6,0)</f>
        <v>100</v>
      </c>
      <c r="O27" s="4">
        <f>2026-VLOOKUP($B27,bigboard2026!B:H,7,0)</f>
        <v>23</v>
      </c>
    </row>
    <row r="28" spans="1:15" x14ac:dyDescent="0.25">
      <c r="A28" s="9">
        <f>VLOOKUP(B28,bigboard2026!B:O,14,0)</f>
        <v>0</v>
      </c>
      <c r="B28" s="3" t="s">
        <v>371</v>
      </c>
      <c r="C28" s="3" t="s">
        <v>33</v>
      </c>
      <c r="D28" s="3" t="s">
        <v>108</v>
      </c>
      <c r="E28" s="3" t="str">
        <f>VLOOKUP(B28,Tabla1[[NOMBRE]:[RONDA_ESTIMADA]],4,0)</f>
        <v>UDFA</v>
      </c>
      <c r="F28" s="6">
        <v>47</v>
      </c>
      <c r="G28" s="6">
        <v>26</v>
      </c>
      <c r="H28" s="6">
        <v>2</v>
      </c>
      <c r="I28" s="6">
        <v>0</v>
      </c>
      <c r="J28" s="6">
        <v>1</v>
      </c>
      <c r="K28" s="6">
        <v>1</v>
      </c>
      <c r="L28" s="6">
        <f>F28+G28</f>
        <v>73</v>
      </c>
      <c r="M28" s="4">
        <f>VLOOKUP($B28,bigboard2026!B:F,5,0)</f>
        <v>1.88</v>
      </c>
      <c r="N28" s="4">
        <f>VLOOKUP($B28,bigboard2026!B:G,6,0)</f>
        <v>108</v>
      </c>
      <c r="O28" s="4">
        <f>2026-VLOOKUP($B28,bigboard2026!B:H,7,0)</f>
        <v>22</v>
      </c>
    </row>
    <row r="29" spans="1:15" x14ac:dyDescent="0.25">
      <c r="A29" s="9">
        <f>VLOOKUP(B29,bigboard2026!B:O,14,0)</f>
        <v>0</v>
      </c>
      <c r="B29" s="3" t="s">
        <v>373</v>
      </c>
      <c r="C29" s="3" t="s">
        <v>33</v>
      </c>
      <c r="D29" s="3" t="s">
        <v>31</v>
      </c>
      <c r="E29" s="3" t="str">
        <f>VLOOKUP(B29,Tabla1[[NOMBRE]:[RONDA_ESTIMADA]],4,0)</f>
        <v>UDFA</v>
      </c>
      <c r="F29" s="6">
        <v>48</v>
      </c>
      <c r="G29" s="6">
        <v>31</v>
      </c>
      <c r="H29" s="6">
        <v>3</v>
      </c>
      <c r="I29" s="6">
        <v>1</v>
      </c>
      <c r="J29" s="6">
        <v>1</v>
      </c>
      <c r="K29" s="6">
        <v>5</v>
      </c>
      <c r="L29" s="6">
        <f>F29+G29</f>
        <v>79</v>
      </c>
      <c r="M29" s="4">
        <f>VLOOKUP($B29,bigboard2026!B:F,5,0)</f>
        <v>1.85</v>
      </c>
      <c r="N29" s="4">
        <f>VLOOKUP($B29,bigboard2026!B:G,6,0)</f>
        <v>88</v>
      </c>
      <c r="O29" s="4">
        <f>2026-VLOOKUP($B29,bigboard2026!B:H,7,0)</f>
        <v>25</v>
      </c>
    </row>
    <row r="30" spans="1:15" x14ac:dyDescent="0.25">
      <c r="A30" s="9">
        <f>VLOOKUP(B30,bigboard2026!B:O,14,0)</f>
        <v>0</v>
      </c>
      <c r="B30" s="3" t="s">
        <v>388</v>
      </c>
      <c r="C30" s="3" t="s">
        <v>33</v>
      </c>
      <c r="D30" s="3" t="s">
        <v>160</v>
      </c>
      <c r="E30" s="3" t="str">
        <f>VLOOKUP(B30,Tabla1[[NOMBRE]:[RONDA_ESTIMADA]],4,0)</f>
        <v>UDFA</v>
      </c>
      <c r="F30" s="6">
        <v>42</v>
      </c>
      <c r="G30" s="6">
        <v>41</v>
      </c>
      <c r="H30" s="6">
        <v>4</v>
      </c>
      <c r="I30" s="6">
        <v>1</v>
      </c>
      <c r="J30" s="6">
        <v>0</v>
      </c>
      <c r="K30" s="6">
        <v>1</v>
      </c>
      <c r="L30" s="6">
        <f>F30+G30</f>
        <v>83</v>
      </c>
      <c r="M30" s="4">
        <f>VLOOKUP($B30,bigboard2026!B:F,5,0)</f>
        <v>1.88</v>
      </c>
      <c r="N30" s="4">
        <f>VLOOKUP($B30,bigboard2026!B:G,6,0)</f>
        <v>107</v>
      </c>
      <c r="O30" s="4">
        <f>2026-VLOOKUP($B30,bigboard2026!B:H,7,0)</f>
        <v>23</v>
      </c>
    </row>
  </sheetData>
  <sortState xmlns:xlrd2="http://schemas.microsoft.com/office/spreadsheetml/2017/richdata2" ref="A2:O30">
    <sortCondition ref="E2:E30"/>
    <sortCondition ref="A2:A30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A91EA8-C246-49BA-AEAB-071B74D6615C}">
  <dimension ref="A1:P37"/>
  <sheetViews>
    <sheetView workbookViewId="0"/>
  </sheetViews>
  <sheetFormatPr baseColWidth="10" defaultRowHeight="15" x14ac:dyDescent="0.25"/>
  <cols>
    <col min="1" max="1" width="7.42578125" bestFit="1" customWidth="1"/>
    <col min="2" max="2" width="18.85546875" bestFit="1" customWidth="1"/>
    <col min="3" max="3" width="12.7109375" bestFit="1" customWidth="1"/>
    <col min="4" max="4" width="23.28515625" bestFit="1" customWidth="1"/>
    <col min="5" max="5" width="22.28515625" bestFit="1" customWidth="1"/>
    <col min="6" max="13" width="9.42578125" customWidth="1"/>
    <col min="14" max="16" width="7" customWidth="1"/>
  </cols>
  <sheetData>
    <row r="1" spans="1:16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146</v>
      </c>
      <c r="G1" s="2" t="s">
        <v>147</v>
      </c>
      <c r="H1" s="2" t="s">
        <v>148</v>
      </c>
      <c r="I1" s="2" t="s">
        <v>149</v>
      </c>
      <c r="J1" s="2" t="s">
        <v>142</v>
      </c>
      <c r="K1" s="2" t="s">
        <v>150</v>
      </c>
      <c r="L1" s="2" t="s">
        <v>452</v>
      </c>
      <c r="M1" s="2"/>
      <c r="N1" s="2" t="s">
        <v>453</v>
      </c>
      <c r="O1" s="2" t="s">
        <v>454</v>
      </c>
      <c r="P1" s="2" t="s">
        <v>458</v>
      </c>
    </row>
    <row r="2" spans="1:16" x14ac:dyDescent="0.25">
      <c r="A2" s="3">
        <f>VLOOKUP(B2,bigboard2026!B:O,14,0)</f>
        <v>10</v>
      </c>
      <c r="B2" s="3" t="s">
        <v>128</v>
      </c>
      <c r="C2" s="3" t="s">
        <v>28</v>
      </c>
      <c r="D2" s="3" t="s">
        <v>56</v>
      </c>
      <c r="E2" s="3" t="str">
        <f>VLOOKUP(B2,Tabla1[[NOMBRE]:[RONDA_ESTIMADA]],4,0)</f>
        <v>R1</v>
      </c>
      <c r="F2" s="6">
        <v>28</v>
      </c>
      <c r="G2" s="6">
        <v>17</v>
      </c>
      <c r="H2" s="6">
        <v>0</v>
      </c>
      <c r="I2" s="6">
        <v>0</v>
      </c>
      <c r="J2" s="6">
        <v>2</v>
      </c>
      <c r="K2" s="6">
        <v>11</v>
      </c>
      <c r="L2" s="6">
        <f>F2+G2</f>
        <v>45</v>
      </c>
      <c r="M2" s="6"/>
      <c r="N2" s="4">
        <f>VLOOKUP($B2,bigboard2026!B:F,5,0)</f>
        <v>1.83</v>
      </c>
      <c r="O2" s="4">
        <f>VLOOKUP($B2,bigboard2026!B:G,6,0)</f>
        <v>85</v>
      </c>
      <c r="P2" s="4">
        <f>2026-VLOOKUP($B2,bigboard2026!B:H,7,0)</f>
        <v>23</v>
      </c>
    </row>
    <row r="3" spans="1:16" x14ac:dyDescent="0.25">
      <c r="A3" s="3">
        <f>VLOOKUP(B3,bigboard2026!B:O,14,0)</f>
        <v>19</v>
      </c>
      <c r="B3" s="3" t="s">
        <v>27</v>
      </c>
      <c r="C3" s="3" t="s">
        <v>28</v>
      </c>
      <c r="D3" s="3" t="s">
        <v>29</v>
      </c>
      <c r="E3" s="3" t="str">
        <f>VLOOKUP(B3,Tabla1[[NOMBRE]:[RONDA_ESTIMADA]],4,0)</f>
        <v>R1</v>
      </c>
      <c r="F3" s="6">
        <v>26</v>
      </c>
      <c r="G3" s="6">
        <v>18</v>
      </c>
      <c r="H3" s="6">
        <v>0</v>
      </c>
      <c r="I3" s="6">
        <v>0</v>
      </c>
      <c r="J3" s="6">
        <v>4</v>
      </c>
      <c r="K3" s="6">
        <v>7</v>
      </c>
      <c r="L3" s="6">
        <f>F3+G3</f>
        <v>44</v>
      </c>
      <c r="M3" s="6">
        <v>2024</v>
      </c>
      <c r="N3" s="4">
        <f>VLOOKUP($B3,bigboard2026!B:F,5,0)</f>
        <v>1.85</v>
      </c>
      <c r="O3" s="4">
        <f>VLOOKUP($B3,bigboard2026!B:G,6,0)</f>
        <v>85</v>
      </c>
      <c r="P3" s="4">
        <f>2026-VLOOKUP($B3,bigboard2026!B:H,7,0)</f>
        <v>21</v>
      </c>
    </row>
    <row r="4" spans="1:16" x14ac:dyDescent="0.25">
      <c r="A4" s="3">
        <f>VLOOKUP(B4,bigboard2026!B:O,14,0)</f>
        <v>23</v>
      </c>
      <c r="B4" s="3" t="s">
        <v>51</v>
      </c>
      <c r="C4" s="3" t="s">
        <v>28</v>
      </c>
      <c r="D4" s="3" t="s">
        <v>22</v>
      </c>
      <c r="E4" s="3" t="str">
        <f>VLOOKUP(B4,Tabla1[[NOMBRE]:[RONDA_ESTIMADA]],4,0)</f>
        <v>R1</v>
      </c>
      <c r="F4" s="6">
        <v>30</v>
      </c>
      <c r="G4" s="6">
        <v>18</v>
      </c>
      <c r="H4" s="6">
        <v>3</v>
      </c>
      <c r="I4" s="6">
        <v>5</v>
      </c>
      <c r="J4" s="6">
        <v>0</v>
      </c>
      <c r="K4" s="6">
        <v>9</v>
      </c>
      <c r="L4" s="6">
        <f>F4+G4</f>
        <v>48</v>
      </c>
      <c r="M4" s="6"/>
      <c r="N4" s="4">
        <f>VLOOKUP($B4,bigboard2026!B:F,5,0)</f>
        <v>1.8</v>
      </c>
      <c r="O4" s="4">
        <f>VLOOKUP($B4,bigboard2026!B:G,6,0)</f>
        <v>84</v>
      </c>
      <c r="P4" s="4">
        <f>2026-VLOOKUP($B4,bigboard2026!B:H,7,0)</f>
        <v>21</v>
      </c>
    </row>
    <row r="5" spans="1:16" x14ac:dyDescent="0.25">
      <c r="A5" s="3">
        <f>VLOOKUP(B5,bigboard2026!B:O,14,0)</f>
        <v>35</v>
      </c>
      <c r="B5" s="3" t="s">
        <v>98</v>
      </c>
      <c r="C5" s="3" t="s">
        <v>28</v>
      </c>
      <c r="D5" s="3" t="s">
        <v>29</v>
      </c>
      <c r="E5" s="3" t="str">
        <f>VLOOKUP(B5,Tabla1[[NOMBRE]:[RONDA_ESTIMADA]],4,0)</f>
        <v>R1</v>
      </c>
      <c r="F5" s="6">
        <v>34</v>
      </c>
      <c r="G5" s="6">
        <v>16</v>
      </c>
      <c r="H5" s="6">
        <v>0</v>
      </c>
      <c r="I5" s="6">
        <v>1</v>
      </c>
      <c r="J5" s="6">
        <v>1</v>
      </c>
      <c r="K5" s="6">
        <v>8</v>
      </c>
      <c r="L5" s="6">
        <f>F5+G5</f>
        <v>50</v>
      </c>
      <c r="M5" s="6"/>
      <c r="N5" s="4">
        <f>VLOOKUP($B5,bigboard2026!B:F,5,0)</f>
        <v>1.83</v>
      </c>
      <c r="O5" s="4">
        <f>VLOOKUP($B5,bigboard2026!B:G,6,0)</f>
        <v>88</v>
      </c>
      <c r="P5" s="4">
        <f>2026-VLOOKUP($B5,bigboard2026!B:H,7,0)</f>
        <v>21</v>
      </c>
    </row>
    <row r="6" spans="1:16" x14ac:dyDescent="0.25">
      <c r="A6" s="3">
        <f>VLOOKUP(B6,bigboard2026!B:O,14,0)</f>
        <v>42</v>
      </c>
      <c r="B6" s="3" t="s">
        <v>391</v>
      </c>
      <c r="C6" s="3" t="s">
        <v>28</v>
      </c>
      <c r="D6" s="3" t="s">
        <v>189</v>
      </c>
      <c r="E6" s="3" t="str">
        <f>VLOOKUP(B6,Tabla1[[NOMBRE]:[RONDA_ESTIMADA]],4,0)</f>
        <v>R2</v>
      </c>
      <c r="F6" s="6">
        <v>19</v>
      </c>
      <c r="G6" s="6">
        <v>8</v>
      </c>
      <c r="H6" s="6">
        <v>0</v>
      </c>
      <c r="I6" s="6">
        <v>1</v>
      </c>
      <c r="J6" s="6">
        <v>1</v>
      </c>
      <c r="K6" s="6">
        <v>5</v>
      </c>
      <c r="L6" s="6">
        <f>F6+G6</f>
        <v>27</v>
      </c>
      <c r="M6" s="6"/>
      <c r="N6" s="4">
        <f>VLOOKUP($B6,bigboard2026!B:F,5,0)</f>
        <v>1.83</v>
      </c>
      <c r="O6" s="4">
        <f>VLOOKUP($B6,bigboard2026!B:G,6,0)</f>
        <v>86</v>
      </c>
      <c r="P6" s="4">
        <f>2026-VLOOKUP($B6,bigboard2026!B:H,7,0)</f>
        <v>21</v>
      </c>
    </row>
    <row r="7" spans="1:16" x14ac:dyDescent="0.25">
      <c r="A7" s="3">
        <f>VLOOKUP(B7,bigboard2026!B:O,14,0)</f>
        <v>44</v>
      </c>
      <c r="B7" s="3" t="s">
        <v>135</v>
      </c>
      <c r="C7" s="3" t="s">
        <v>28</v>
      </c>
      <c r="D7" s="3" t="s">
        <v>50</v>
      </c>
      <c r="E7" s="3" t="str">
        <f>VLOOKUP(B7,Tabla1[[NOMBRE]:[RONDA_ESTIMADA]],4,0)</f>
        <v>R2</v>
      </c>
      <c r="F7" s="6">
        <v>43</v>
      </c>
      <c r="G7" s="6">
        <v>17</v>
      </c>
      <c r="H7" s="6">
        <v>0</v>
      </c>
      <c r="I7" s="6">
        <v>1</v>
      </c>
      <c r="J7" s="6">
        <v>2</v>
      </c>
      <c r="K7" s="6">
        <v>10</v>
      </c>
      <c r="L7" s="6">
        <f>F7+G7</f>
        <v>60</v>
      </c>
      <c r="M7" s="6"/>
      <c r="N7" s="4">
        <f>VLOOKUP($B7,bigboard2026!B:F,5,0)</f>
        <v>1.75</v>
      </c>
      <c r="O7" s="4">
        <f>VLOOKUP($B7,bigboard2026!B:G,6,0)</f>
        <v>83</v>
      </c>
      <c r="P7" s="4">
        <f>2026-VLOOKUP($B7,bigboard2026!B:H,7,0)</f>
        <v>22</v>
      </c>
    </row>
    <row r="8" spans="1:16" x14ac:dyDescent="0.25">
      <c r="A8" s="3">
        <f>VLOOKUP(B8,bigboard2026!B:O,14,0)</f>
        <v>47</v>
      </c>
      <c r="B8" s="3" t="s">
        <v>136</v>
      </c>
      <c r="C8" s="3" t="s">
        <v>28</v>
      </c>
      <c r="D8" s="3" t="s">
        <v>137</v>
      </c>
      <c r="E8" s="3" t="str">
        <f>VLOOKUP(B8,Tabla1[[NOMBRE]:[RONDA_ESTIMADA]],4,0)</f>
        <v>R2</v>
      </c>
      <c r="F8" s="6">
        <v>34</v>
      </c>
      <c r="G8" s="6">
        <v>14</v>
      </c>
      <c r="H8" s="6">
        <v>1</v>
      </c>
      <c r="I8" s="6">
        <v>1</v>
      </c>
      <c r="J8" s="6">
        <v>4</v>
      </c>
      <c r="K8" s="6">
        <v>8</v>
      </c>
      <c r="L8" s="6">
        <f>F8+G8</f>
        <v>48</v>
      </c>
      <c r="M8" s="6"/>
      <c r="N8" s="4">
        <f>VLOOKUP($B8,bigboard2026!B:F,5,0)</f>
        <v>1.83</v>
      </c>
      <c r="O8" s="4">
        <f>VLOOKUP($B8,bigboard2026!B:G,6,0)</f>
        <v>84</v>
      </c>
      <c r="P8" s="4">
        <f>2026-VLOOKUP($B8,bigboard2026!B:H,7,0)</f>
        <v>22</v>
      </c>
    </row>
    <row r="9" spans="1:16" x14ac:dyDescent="0.25">
      <c r="A9" s="3">
        <f>VLOOKUP(B9,bigboard2026!B:O,14,0)</f>
        <v>50</v>
      </c>
      <c r="B9" s="3" t="s">
        <v>392</v>
      </c>
      <c r="C9" s="3" t="s">
        <v>28</v>
      </c>
      <c r="D9" s="3" t="s">
        <v>26</v>
      </c>
      <c r="E9" s="3" t="str">
        <f>VLOOKUP(B9,Tabla1[[NOMBRE]:[RONDA_ESTIMADA]],4,0)</f>
        <v>R2</v>
      </c>
      <c r="F9" s="6">
        <v>36</v>
      </c>
      <c r="G9" s="6">
        <v>8</v>
      </c>
      <c r="H9" s="6">
        <v>1</v>
      </c>
      <c r="I9" s="6">
        <v>2</v>
      </c>
      <c r="J9" s="6">
        <v>2</v>
      </c>
      <c r="K9" s="6">
        <v>12</v>
      </c>
      <c r="L9" s="6">
        <f>F9+G9</f>
        <v>44</v>
      </c>
      <c r="M9" s="6"/>
      <c r="N9" s="4">
        <f>VLOOKUP($B9,bigboard2026!B:F,5,0)</f>
        <v>1.83</v>
      </c>
      <c r="O9" s="4">
        <f>VLOOKUP($B9,bigboard2026!B:G,6,0)</f>
        <v>86</v>
      </c>
      <c r="P9" s="4">
        <f>2026-VLOOKUP($B9,bigboard2026!B:H,7,0)</f>
        <v>21</v>
      </c>
    </row>
    <row r="10" spans="1:16" x14ac:dyDescent="0.25">
      <c r="A10" s="3">
        <f>VLOOKUP(B10,bigboard2026!B:O,14,0)</f>
        <v>56</v>
      </c>
      <c r="B10" s="3" t="s">
        <v>390</v>
      </c>
      <c r="C10" s="3" t="s">
        <v>28</v>
      </c>
      <c r="D10" s="3" t="s">
        <v>10</v>
      </c>
      <c r="E10" s="3" t="str">
        <f>VLOOKUP(B10,Tabla1[[NOMBRE]:[RONDA_ESTIMADA]],4,0)</f>
        <v>R2</v>
      </c>
      <c r="F10" s="6">
        <v>42</v>
      </c>
      <c r="G10" s="6">
        <v>22</v>
      </c>
      <c r="H10" s="6">
        <v>5</v>
      </c>
      <c r="I10" s="6">
        <v>2</v>
      </c>
      <c r="J10" s="6">
        <v>2</v>
      </c>
      <c r="K10" s="6">
        <v>5</v>
      </c>
      <c r="L10" s="6">
        <f>F10+G10</f>
        <v>64</v>
      </c>
      <c r="M10" s="6"/>
      <c r="N10" s="4">
        <f>VLOOKUP($B10,bigboard2026!B:F,5,0)</f>
        <v>1.8</v>
      </c>
      <c r="O10" s="4">
        <f>VLOOKUP($B10,bigboard2026!B:G,6,0)</f>
        <v>88</v>
      </c>
      <c r="P10" s="4">
        <f>2026-VLOOKUP($B10,bigboard2026!B:H,7,0)</f>
        <v>25</v>
      </c>
    </row>
    <row r="11" spans="1:16" x14ac:dyDescent="0.25">
      <c r="A11" s="3">
        <f>VLOOKUP(B11,bigboard2026!B:O,14,0)</f>
        <v>66</v>
      </c>
      <c r="B11" s="3" t="s">
        <v>398</v>
      </c>
      <c r="C11" s="3" t="s">
        <v>28</v>
      </c>
      <c r="D11" s="3" t="s">
        <v>6</v>
      </c>
      <c r="E11" s="3" t="str">
        <f>VLOOKUP(B11,Tabla1[[NOMBRE]:[RONDA_ESTIMADA]],4,0)</f>
        <v>R2</v>
      </c>
      <c r="F11" s="6">
        <v>28</v>
      </c>
      <c r="G11" s="6">
        <v>24</v>
      </c>
      <c r="H11" s="6">
        <v>0</v>
      </c>
      <c r="I11" s="6">
        <v>0</v>
      </c>
      <c r="J11" s="6">
        <v>2</v>
      </c>
      <c r="K11" s="6">
        <v>6</v>
      </c>
      <c r="L11" s="6">
        <f>F11+G11</f>
        <v>52</v>
      </c>
      <c r="M11" s="6"/>
      <c r="N11" s="4">
        <f>VLOOKUP($B11,bigboard2026!B:F,5,0)</f>
        <v>1.88</v>
      </c>
      <c r="O11" s="4">
        <f>VLOOKUP($B11,bigboard2026!B:G,6,0)</f>
        <v>86</v>
      </c>
      <c r="P11" s="4">
        <f>2026-VLOOKUP($B11,bigboard2026!B:H,7,0)</f>
        <v>22</v>
      </c>
    </row>
    <row r="12" spans="1:16" x14ac:dyDescent="0.25">
      <c r="A12" s="3">
        <f>VLOOKUP(B12,bigboard2026!B:O,14,0)</f>
        <v>82</v>
      </c>
      <c r="B12" s="3" t="s">
        <v>68</v>
      </c>
      <c r="C12" s="3" t="s">
        <v>28</v>
      </c>
      <c r="D12" s="3" t="s">
        <v>69</v>
      </c>
      <c r="E12" s="3" t="str">
        <f>VLOOKUP(B12,Tabla1[[NOMBRE]:[RONDA_ESTIMADA]],4,0)</f>
        <v>R3</v>
      </c>
      <c r="F12" s="6">
        <v>23</v>
      </c>
      <c r="G12" s="6">
        <v>12</v>
      </c>
      <c r="H12" s="6">
        <v>1</v>
      </c>
      <c r="I12" s="6">
        <v>1</v>
      </c>
      <c r="J12" s="6">
        <v>2</v>
      </c>
      <c r="K12" s="6">
        <v>3</v>
      </c>
      <c r="L12" s="6">
        <f>F12+G12</f>
        <v>35</v>
      </c>
      <c r="M12" s="6"/>
      <c r="N12" s="4">
        <f>VLOOKUP($B12,bigboard2026!B:F,5,0)</f>
        <v>1.91</v>
      </c>
      <c r="O12" s="4">
        <f>VLOOKUP($B12,bigboard2026!B:G,6,0)</f>
        <v>89</v>
      </c>
      <c r="P12" s="4">
        <f>2026-VLOOKUP($B12,bigboard2026!B:H,7,0)</f>
        <v>23</v>
      </c>
    </row>
    <row r="13" spans="1:16" x14ac:dyDescent="0.25">
      <c r="A13" s="3">
        <f>VLOOKUP(B13,bigboard2026!B:O,14,0)</f>
        <v>84</v>
      </c>
      <c r="B13" s="3" t="s">
        <v>402</v>
      </c>
      <c r="C13" s="3" t="s">
        <v>28</v>
      </c>
      <c r="D13" s="3" t="s">
        <v>37</v>
      </c>
      <c r="E13" s="3" t="str">
        <f>VLOOKUP(B13,Tabla1[[NOMBRE]:[RONDA_ESTIMADA]],4,0)</f>
        <v>R3</v>
      </c>
      <c r="F13" s="6">
        <v>28</v>
      </c>
      <c r="G13" s="6">
        <v>21</v>
      </c>
      <c r="H13" s="6">
        <v>0</v>
      </c>
      <c r="I13" s="6">
        <v>0</v>
      </c>
      <c r="J13" s="6">
        <v>1</v>
      </c>
      <c r="K13" s="6">
        <v>8</v>
      </c>
      <c r="L13" s="6">
        <f>F13+G13</f>
        <v>49</v>
      </c>
      <c r="M13" s="6"/>
      <c r="N13" s="4">
        <f>VLOOKUP($B13,bigboard2026!B:F,5,0)</f>
        <v>1.85</v>
      </c>
      <c r="O13" s="4">
        <f>VLOOKUP($B13,bigboard2026!B:G,6,0)</f>
        <v>89</v>
      </c>
      <c r="P13" s="4">
        <f>2026-VLOOKUP($B13,bigboard2026!B:H,7,0)</f>
        <v>22</v>
      </c>
    </row>
    <row r="14" spans="1:16" x14ac:dyDescent="0.25">
      <c r="A14" s="3">
        <f>VLOOKUP(B14,bigboard2026!B:O,14,0)</f>
        <v>87</v>
      </c>
      <c r="B14" s="3" t="s">
        <v>399</v>
      </c>
      <c r="C14" s="3" t="s">
        <v>28</v>
      </c>
      <c r="D14" s="3" t="s">
        <v>267</v>
      </c>
      <c r="E14" s="3" t="str">
        <f>VLOOKUP(B14,Tabla1[[NOMBRE]:[RONDA_ESTIMADA]],4,0)</f>
        <v>R3</v>
      </c>
      <c r="F14" s="6">
        <v>37</v>
      </c>
      <c r="G14" s="6">
        <v>22</v>
      </c>
      <c r="H14" s="6">
        <v>0</v>
      </c>
      <c r="I14" s="6">
        <v>1</v>
      </c>
      <c r="J14" s="6">
        <v>2</v>
      </c>
      <c r="K14" s="6">
        <v>8</v>
      </c>
      <c r="L14" s="6">
        <f>F14+G14</f>
        <v>59</v>
      </c>
      <c r="M14" s="6"/>
      <c r="N14" s="4">
        <f>VLOOKUP($B14,bigboard2026!B:F,5,0)</f>
        <v>1.75</v>
      </c>
      <c r="O14" s="4">
        <f>VLOOKUP($B14,bigboard2026!B:G,6,0)</f>
        <v>84</v>
      </c>
      <c r="P14" s="4">
        <f>2026-VLOOKUP($B14,bigboard2026!B:H,7,0)</f>
        <v>23</v>
      </c>
    </row>
    <row r="15" spans="1:16" x14ac:dyDescent="0.25">
      <c r="A15" s="3">
        <f>VLOOKUP(B15,bigboard2026!B:O,14,0)</f>
        <v>112</v>
      </c>
      <c r="B15" s="3" t="s">
        <v>393</v>
      </c>
      <c r="C15" s="3" t="s">
        <v>28</v>
      </c>
      <c r="D15" s="3" t="s">
        <v>112</v>
      </c>
      <c r="E15" s="3" t="str">
        <f>VLOOKUP(B15,Tabla1[[NOMBRE]:[RONDA_ESTIMADA]],4,0)</f>
        <v>R3</v>
      </c>
      <c r="F15" s="6">
        <v>23</v>
      </c>
      <c r="G15" s="6">
        <v>7</v>
      </c>
      <c r="H15" s="6">
        <v>1</v>
      </c>
      <c r="I15" s="6">
        <v>0</v>
      </c>
      <c r="J15" s="6">
        <v>2</v>
      </c>
      <c r="K15" s="6">
        <v>4</v>
      </c>
      <c r="L15" s="6">
        <f>F15+G15</f>
        <v>30</v>
      </c>
      <c r="M15" s="6"/>
      <c r="N15" s="4">
        <f>VLOOKUP($B15,bigboard2026!B:F,5,0)</f>
        <v>1.83</v>
      </c>
      <c r="O15" s="4">
        <f>VLOOKUP($B15,bigboard2026!B:G,6,0)</f>
        <v>83</v>
      </c>
      <c r="P15" s="4">
        <f>2026-VLOOKUP($B15,bigboard2026!B:H,7,0)</f>
        <v>22</v>
      </c>
    </row>
    <row r="16" spans="1:16" x14ac:dyDescent="0.25">
      <c r="A16" s="3">
        <f>VLOOKUP(B16,bigboard2026!B:O,14,0)</f>
        <v>117</v>
      </c>
      <c r="B16" s="3" t="s">
        <v>114</v>
      </c>
      <c r="C16" s="3" t="s">
        <v>28</v>
      </c>
      <c r="D16" s="3" t="s">
        <v>42</v>
      </c>
      <c r="E16" s="3" t="str">
        <f>VLOOKUP(B16,Tabla1[[NOMBRE]:[RONDA_ESTIMADA]],4,0)</f>
        <v>R3</v>
      </c>
      <c r="F16" s="6">
        <v>40</v>
      </c>
      <c r="G16" s="6">
        <v>10</v>
      </c>
      <c r="H16" s="6">
        <v>1</v>
      </c>
      <c r="I16" s="6">
        <v>0</v>
      </c>
      <c r="J16" s="6">
        <v>0</v>
      </c>
      <c r="K16" s="6">
        <v>8</v>
      </c>
      <c r="L16" s="6">
        <f>F16+G16</f>
        <v>50</v>
      </c>
      <c r="M16" s="6"/>
      <c r="N16" s="4">
        <f>VLOOKUP($B16,bigboard2026!B:F,5,0)</f>
        <v>1.85</v>
      </c>
      <c r="O16" s="4">
        <f>VLOOKUP($B16,bigboard2026!B:G,6,0)</f>
        <v>86</v>
      </c>
      <c r="P16" s="4">
        <f>2026-VLOOKUP($B16,bigboard2026!B:H,7,0)</f>
        <v>23</v>
      </c>
    </row>
    <row r="17" spans="1:16" x14ac:dyDescent="0.25">
      <c r="A17" s="3">
        <f>VLOOKUP(B17,bigboard2026!B:O,14,0)</f>
        <v>122</v>
      </c>
      <c r="B17" s="3" t="s">
        <v>401</v>
      </c>
      <c r="C17" s="3" t="s">
        <v>28</v>
      </c>
      <c r="D17" s="3" t="s">
        <v>40</v>
      </c>
      <c r="E17" s="3" t="str">
        <f>VLOOKUP(B17,Tabla1[[NOMBRE]:[RONDA_ESTIMADA]],4,0)</f>
        <v>R4</v>
      </c>
      <c r="F17" s="6">
        <v>16</v>
      </c>
      <c r="G17" s="6">
        <v>4</v>
      </c>
      <c r="H17" s="6">
        <v>0</v>
      </c>
      <c r="I17" s="6">
        <v>0</v>
      </c>
      <c r="J17" s="6">
        <v>2</v>
      </c>
      <c r="K17" s="6">
        <v>4</v>
      </c>
      <c r="L17" s="6">
        <f>F17+G17</f>
        <v>20</v>
      </c>
      <c r="M17" s="6"/>
      <c r="N17" s="4">
        <f>VLOOKUP($B17,bigboard2026!B:F,5,0)</f>
        <v>1.93</v>
      </c>
      <c r="O17" s="4">
        <f>VLOOKUP($B17,bigboard2026!B:G,6,0)</f>
        <v>88</v>
      </c>
      <c r="P17" s="4">
        <f>2026-VLOOKUP($B17,bigboard2026!B:H,7,0)</f>
        <v>22</v>
      </c>
    </row>
    <row r="18" spans="1:16" x14ac:dyDescent="0.25">
      <c r="A18" s="3">
        <f>VLOOKUP(B18,bigboard2026!B:O,14,0)</f>
        <v>143</v>
      </c>
      <c r="B18" s="3" t="s">
        <v>403</v>
      </c>
      <c r="C18" s="3" t="s">
        <v>28</v>
      </c>
      <c r="D18" s="3" t="s">
        <v>404</v>
      </c>
      <c r="E18" s="3" t="str">
        <f>VLOOKUP(B18,Tabla1[[NOMBRE]:[RONDA_ESTIMADA]],4,0)</f>
        <v>R4</v>
      </c>
      <c r="F18" s="6">
        <v>10</v>
      </c>
      <c r="G18" s="6">
        <v>8</v>
      </c>
      <c r="H18" s="6">
        <v>0</v>
      </c>
      <c r="I18" s="6">
        <v>0</v>
      </c>
      <c r="J18" s="6">
        <v>4</v>
      </c>
      <c r="K18" s="6">
        <v>5</v>
      </c>
      <c r="L18" s="6">
        <f>F18+G18</f>
        <v>18</v>
      </c>
      <c r="M18" s="6"/>
      <c r="N18" s="4">
        <f>VLOOKUP($B18,bigboard2026!B:F,5,0)</f>
        <v>1.85</v>
      </c>
      <c r="O18" s="4">
        <f>VLOOKUP($B18,bigboard2026!B:G,6,0)</f>
        <v>86</v>
      </c>
      <c r="P18" s="4">
        <f>2026-VLOOKUP($B18,bigboard2026!B:H,7,0)</f>
        <v>24</v>
      </c>
    </row>
    <row r="19" spans="1:16" x14ac:dyDescent="0.25">
      <c r="A19" s="3">
        <f>VLOOKUP(B19,bigboard2026!B:O,14,0)</f>
        <v>155</v>
      </c>
      <c r="B19" s="3" t="s">
        <v>400</v>
      </c>
      <c r="C19" s="3" t="s">
        <v>28</v>
      </c>
      <c r="D19" s="3" t="s">
        <v>40</v>
      </c>
      <c r="E19" s="3" t="str">
        <f>VLOOKUP(B19,Tabla1[[NOMBRE]:[RONDA_ESTIMADA]],4,0)</f>
        <v>R4</v>
      </c>
      <c r="F19" s="6">
        <v>29</v>
      </c>
      <c r="G19" s="6">
        <v>19</v>
      </c>
      <c r="H19" s="6">
        <v>0</v>
      </c>
      <c r="I19" s="6">
        <v>0</v>
      </c>
      <c r="J19" s="6">
        <v>1</v>
      </c>
      <c r="K19" s="6">
        <v>7</v>
      </c>
      <c r="L19" s="6">
        <f>F19+G19</f>
        <v>48</v>
      </c>
      <c r="M19" s="6"/>
      <c r="N19" s="4">
        <f>VLOOKUP($B19,bigboard2026!B:F,5,0)</f>
        <v>1.91</v>
      </c>
      <c r="O19" s="4">
        <f>VLOOKUP($B19,bigboard2026!B:G,6,0)</f>
        <v>89</v>
      </c>
      <c r="P19" s="4">
        <f>2026-VLOOKUP($B19,bigboard2026!B:H,7,0)</f>
        <v>23</v>
      </c>
    </row>
    <row r="20" spans="1:16" x14ac:dyDescent="0.25">
      <c r="A20" s="3">
        <f>VLOOKUP(B20,bigboard2026!B:O,14,0)</f>
        <v>159</v>
      </c>
      <c r="B20" s="3" t="s">
        <v>462</v>
      </c>
      <c r="C20" s="3" t="s">
        <v>28</v>
      </c>
      <c r="D20" s="3" t="s">
        <v>463</v>
      </c>
      <c r="E20" s="3" t="str">
        <f>VLOOKUP(B20,Tabla1[[NOMBRE]:[RONDA_ESTIMADA]],4,0)</f>
        <v>R4</v>
      </c>
      <c r="F20" s="6">
        <v>34</v>
      </c>
      <c r="G20" s="6">
        <v>16</v>
      </c>
      <c r="H20" s="6">
        <v>0</v>
      </c>
      <c r="I20" s="6">
        <v>1</v>
      </c>
      <c r="J20" s="6">
        <v>2</v>
      </c>
      <c r="K20" s="6">
        <v>15</v>
      </c>
      <c r="L20" s="6">
        <f>F20+G20</f>
        <v>50</v>
      </c>
      <c r="M20" s="6"/>
      <c r="N20" s="4">
        <f>VLOOKUP($B20,bigboard2026!B:F,5,0)</f>
        <v>1.8</v>
      </c>
      <c r="O20" s="4">
        <f>VLOOKUP($B20,bigboard2026!B:G,6,0)</f>
        <v>90</v>
      </c>
      <c r="P20" s="4">
        <f>2026-VLOOKUP($B20,bigboard2026!B:H,7,0)</f>
        <v>24</v>
      </c>
    </row>
    <row r="21" spans="1:16" x14ac:dyDescent="0.25">
      <c r="A21" s="3">
        <f>VLOOKUP(B21,bigboard2026!B:O,14,0)</f>
        <v>172</v>
      </c>
      <c r="B21" s="3" t="s">
        <v>406</v>
      </c>
      <c r="C21" s="3" t="s">
        <v>28</v>
      </c>
      <c r="D21" s="3" t="s">
        <v>158</v>
      </c>
      <c r="E21" s="3" t="str">
        <f>VLOOKUP(B21,Tabla1[[NOMBRE]:[RONDA_ESTIMADA]],4,0)</f>
        <v>R5</v>
      </c>
      <c r="F21" s="6">
        <v>32</v>
      </c>
      <c r="G21" s="6">
        <v>23</v>
      </c>
      <c r="H21" s="6">
        <v>0</v>
      </c>
      <c r="I21" s="6">
        <v>0</v>
      </c>
      <c r="J21" s="6">
        <v>2</v>
      </c>
      <c r="K21" s="6">
        <v>10</v>
      </c>
      <c r="L21" s="6">
        <f>F21+G21</f>
        <v>55</v>
      </c>
      <c r="M21" s="6"/>
      <c r="N21" s="4">
        <f>VLOOKUP($B21,bigboard2026!B:F,5,0)</f>
        <v>1.88</v>
      </c>
      <c r="O21" s="4">
        <f>VLOOKUP($B21,bigboard2026!B:G,6,0)</f>
        <v>92</v>
      </c>
      <c r="P21" s="4">
        <f>2026-VLOOKUP($B21,bigboard2026!B:H,7,0)</f>
        <v>23</v>
      </c>
    </row>
    <row r="22" spans="1:16" x14ac:dyDescent="0.25">
      <c r="A22" s="3">
        <f>VLOOKUP(B22,bigboard2026!B:O,14,0)</f>
        <v>175</v>
      </c>
      <c r="B22" s="3" t="s">
        <v>407</v>
      </c>
      <c r="C22" s="3" t="s">
        <v>28</v>
      </c>
      <c r="D22" s="3" t="s">
        <v>408</v>
      </c>
      <c r="E22" s="3" t="str">
        <f>VLOOKUP(B22,Tabla1[[NOMBRE]:[RONDA_ESTIMADA]],4,0)</f>
        <v>R5</v>
      </c>
      <c r="F22" s="6">
        <v>14</v>
      </c>
      <c r="G22" s="6">
        <v>6</v>
      </c>
      <c r="H22" s="6">
        <v>0</v>
      </c>
      <c r="I22" s="6">
        <v>0</v>
      </c>
      <c r="J22" s="6">
        <v>0</v>
      </c>
      <c r="K22" s="6">
        <v>6</v>
      </c>
      <c r="L22" s="6">
        <f>F22+G22</f>
        <v>20</v>
      </c>
      <c r="M22" s="6"/>
      <c r="N22" s="4">
        <f>VLOOKUP($B22,bigboard2026!B:F,5,0)</f>
        <v>1.85</v>
      </c>
      <c r="O22" s="4">
        <f>VLOOKUP($B22,bigboard2026!B:G,6,0)</f>
        <v>83</v>
      </c>
      <c r="P22" s="4">
        <f>2026-VLOOKUP($B22,bigboard2026!B:H,7,0)</f>
        <v>23</v>
      </c>
    </row>
    <row r="23" spans="1:16" x14ac:dyDescent="0.25">
      <c r="A23" s="3">
        <f>VLOOKUP(B23,bigboard2026!B:O,14,0)</f>
        <v>186</v>
      </c>
      <c r="B23" s="3" t="s">
        <v>395</v>
      </c>
      <c r="C23" s="3" t="s">
        <v>28</v>
      </c>
      <c r="D23" s="3" t="s">
        <v>396</v>
      </c>
      <c r="E23" s="3" t="str">
        <f>VLOOKUP(B23,Tabla1[[NOMBRE]:[RONDA_ESTIMADA]],4,0)</f>
        <v>R5</v>
      </c>
      <c r="F23" s="6">
        <v>31</v>
      </c>
      <c r="G23" s="6">
        <v>16</v>
      </c>
      <c r="H23" s="6">
        <v>0</v>
      </c>
      <c r="I23" s="6">
        <v>0</v>
      </c>
      <c r="J23" s="6">
        <v>5</v>
      </c>
      <c r="K23" s="6">
        <v>12</v>
      </c>
      <c r="L23" s="6">
        <f>F23+G23</f>
        <v>47</v>
      </c>
      <c r="M23" s="6"/>
      <c r="N23" s="4">
        <f>VLOOKUP($B23,bigboard2026!B:F,5,0)</f>
        <v>1.85</v>
      </c>
      <c r="O23" s="4">
        <f>VLOOKUP($B23,bigboard2026!B:G,6,0)</f>
        <v>83</v>
      </c>
      <c r="P23" s="4">
        <f>2026-VLOOKUP($B23,bigboard2026!B:H,7,0)</f>
        <v>24</v>
      </c>
    </row>
    <row r="24" spans="1:16" x14ac:dyDescent="0.25">
      <c r="A24" s="3">
        <f>VLOOKUP(B24,bigboard2026!B:O,14,0)</f>
        <v>204</v>
      </c>
      <c r="B24" s="3" t="s">
        <v>397</v>
      </c>
      <c r="C24" s="3" t="s">
        <v>28</v>
      </c>
      <c r="D24" s="3" t="s">
        <v>60</v>
      </c>
      <c r="E24" s="3" t="str">
        <f>VLOOKUP(B24,Tabla1[[NOMBRE]:[RONDA_ESTIMADA]],4,0)</f>
        <v>R6</v>
      </c>
      <c r="F24" s="6">
        <v>18</v>
      </c>
      <c r="G24" s="6">
        <v>21</v>
      </c>
      <c r="H24" s="6">
        <v>0</v>
      </c>
      <c r="I24" s="6">
        <v>1</v>
      </c>
      <c r="J24" s="6">
        <v>2</v>
      </c>
      <c r="K24" s="6">
        <v>6</v>
      </c>
      <c r="L24" s="6">
        <f>F24+G24</f>
        <v>39</v>
      </c>
      <c r="M24" s="6"/>
      <c r="N24" s="4">
        <f>VLOOKUP($B24,bigboard2026!B:F,5,0)</f>
        <v>1.78</v>
      </c>
      <c r="O24" s="4">
        <f>VLOOKUP($B24,bigboard2026!B:G,6,0)</f>
        <v>82</v>
      </c>
      <c r="P24" s="4">
        <f>2026-VLOOKUP($B24,bigboard2026!B:H,7,0)</f>
        <v>23</v>
      </c>
    </row>
    <row r="25" spans="1:16" x14ac:dyDescent="0.25">
      <c r="A25" s="3">
        <f>VLOOKUP(B25,bigboard2026!B:O,14,0)</f>
        <v>211</v>
      </c>
      <c r="B25" s="3" t="s">
        <v>413</v>
      </c>
      <c r="C25" s="3" t="s">
        <v>28</v>
      </c>
      <c r="D25" s="3" t="s">
        <v>100</v>
      </c>
      <c r="E25" s="3" t="str">
        <f>VLOOKUP(B25,Tabla1[[NOMBRE]:[RONDA_ESTIMADA]],4,0)</f>
        <v>R6</v>
      </c>
      <c r="F25" s="6">
        <v>17</v>
      </c>
      <c r="G25" s="6">
        <v>7</v>
      </c>
      <c r="H25" s="6">
        <v>0</v>
      </c>
      <c r="I25" s="6">
        <v>0</v>
      </c>
      <c r="J25" s="6">
        <v>2</v>
      </c>
      <c r="K25" s="6">
        <v>4</v>
      </c>
      <c r="L25" s="6">
        <f>F25+G25</f>
        <v>24</v>
      </c>
      <c r="M25" s="6"/>
      <c r="N25" s="4">
        <f>VLOOKUP($B25,bigboard2026!B:F,5,0)</f>
        <v>1.8</v>
      </c>
      <c r="O25" s="4">
        <f>VLOOKUP($B25,bigboard2026!B:G,6,0)</f>
        <v>85</v>
      </c>
      <c r="P25" s="4">
        <f>2026-VLOOKUP($B25,bigboard2026!B:H,7,0)</f>
        <v>23</v>
      </c>
    </row>
    <row r="26" spans="1:16" x14ac:dyDescent="0.25">
      <c r="A26" s="3">
        <f>VLOOKUP(B26,bigboard2026!B:O,14,0)</f>
        <v>223</v>
      </c>
      <c r="B26" s="3" t="s">
        <v>415</v>
      </c>
      <c r="C26" s="3" t="s">
        <v>28</v>
      </c>
      <c r="D26" s="3" t="s">
        <v>63</v>
      </c>
      <c r="E26" s="3" t="str">
        <f>VLOOKUP(B26,Tabla1[[NOMBRE]:[RONDA_ESTIMADA]],4,0)</f>
        <v>R6</v>
      </c>
      <c r="F26" s="6">
        <v>29</v>
      </c>
      <c r="G26" s="6">
        <v>20</v>
      </c>
      <c r="H26" s="6">
        <v>0</v>
      </c>
      <c r="I26" s="6">
        <v>0</v>
      </c>
      <c r="J26" s="6">
        <v>1</v>
      </c>
      <c r="K26" s="6">
        <v>10</v>
      </c>
      <c r="L26" s="6">
        <f>F26+G26</f>
        <v>49</v>
      </c>
      <c r="M26" s="6"/>
      <c r="N26" s="4">
        <f>VLOOKUP($B26,bigboard2026!B:F,5,0)</f>
        <v>1.88</v>
      </c>
      <c r="O26" s="4">
        <f>VLOOKUP($B26,bigboard2026!B:G,6,0)</f>
        <v>92</v>
      </c>
      <c r="P26" s="4">
        <f>2026-VLOOKUP($B26,bigboard2026!B:H,7,0)</f>
        <v>24</v>
      </c>
    </row>
    <row r="27" spans="1:16" x14ac:dyDescent="0.25">
      <c r="A27" s="3">
        <f>VLOOKUP(B27,bigboard2026!B:O,14,0)</f>
        <v>239</v>
      </c>
      <c r="B27" s="3" t="s">
        <v>411</v>
      </c>
      <c r="C27" s="3" t="s">
        <v>28</v>
      </c>
      <c r="D27" s="3" t="s">
        <v>249</v>
      </c>
      <c r="E27" s="3" t="str">
        <f>VLOOKUP(B27,Tabla1[[NOMBRE]:[RONDA_ESTIMADA]],4,0)</f>
        <v>R6</v>
      </c>
      <c r="F27" s="6">
        <v>39</v>
      </c>
      <c r="G27" s="6">
        <v>13</v>
      </c>
      <c r="H27" s="6">
        <v>1</v>
      </c>
      <c r="I27" s="6">
        <v>1</v>
      </c>
      <c r="J27" s="6">
        <v>0</v>
      </c>
      <c r="K27" s="6">
        <v>9</v>
      </c>
      <c r="L27" s="6">
        <f>F27+G27</f>
        <v>52</v>
      </c>
      <c r="M27" s="6"/>
      <c r="N27" s="4">
        <f>VLOOKUP($B27,bigboard2026!B:F,5,0)</f>
        <v>1.85</v>
      </c>
      <c r="O27" s="4">
        <f>VLOOKUP($B27,bigboard2026!B:G,6,0)</f>
        <v>83</v>
      </c>
      <c r="P27" s="4">
        <f>2026-VLOOKUP($B27,bigboard2026!B:H,7,0)</f>
        <v>23</v>
      </c>
    </row>
    <row r="28" spans="1:16" x14ac:dyDescent="0.25">
      <c r="A28" s="3">
        <f>VLOOKUP(B28,bigboard2026!B:O,14,0)</f>
        <v>246</v>
      </c>
      <c r="B28" s="3" t="s">
        <v>416</v>
      </c>
      <c r="C28" s="3" t="s">
        <v>28</v>
      </c>
      <c r="D28" s="3" t="s">
        <v>112</v>
      </c>
      <c r="E28" s="3" t="str">
        <f>VLOOKUP(B28,Tabla1[[NOMBRE]:[RONDA_ESTIMADA]],4,0)</f>
        <v>R7</v>
      </c>
      <c r="F28" s="6">
        <v>22</v>
      </c>
      <c r="G28" s="6">
        <v>18</v>
      </c>
      <c r="H28" s="6">
        <v>0</v>
      </c>
      <c r="I28" s="6">
        <v>0</v>
      </c>
      <c r="J28" s="6">
        <v>1</v>
      </c>
      <c r="K28" s="6">
        <v>3</v>
      </c>
      <c r="L28" s="6">
        <f>F28+G28</f>
        <v>40</v>
      </c>
      <c r="M28" s="6"/>
      <c r="N28" s="4">
        <f>VLOOKUP($B28,bigboard2026!B:F,5,0)</f>
        <v>1.83</v>
      </c>
      <c r="O28" s="4">
        <f>VLOOKUP($B28,bigboard2026!B:G,6,0)</f>
        <v>83</v>
      </c>
      <c r="P28" s="4">
        <f>2026-VLOOKUP($B28,bigboard2026!B:H,7,0)</f>
        <v>24</v>
      </c>
    </row>
    <row r="29" spans="1:16" x14ac:dyDescent="0.25">
      <c r="A29" s="3">
        <f>VLOOKUP(B29,bigboard2026!B:O,14,0)</f>
        <v>272</v>
      </c>
      <c r="B29" s="3" t="s">
        <v>409</v>
      </c>
      <c r="C29" s="3" t="s">
        <v>28</v>
      </c>
      <c r="D29" s="3" t="s">
        <v>237</v>
      </c>
      <c r="E29" s="3" t="str">
        <f>VLOOKUP(B29,Tabla1[[NOMBRE]:[RONDA_ESTIMADA]],4,0)</f>
        <v>R7</v>
      </c>
      <c r="F29" s="6">
        <v>25</v>
      </c>
      <c r="G29" s="6">
        <v>8</v>
      </c>
      <c r="H29" s="6">
        <v>0</v>
      </c>
      <c r="I29" s="6">
        <v>0</v>
      </c>
      <c r="J29" s="6">
        <v>1</v>
      </c>
      <c r="K29" s="6">
        <v>4</v>
      </c>
      <c r="L29" s="6">
        <f>F29+G29</f>
        <v>33</v>
      </c>
      <c r="M29" s="6"/>
      <c r="N29" s="4">
        <f>VLOOKUP($B29,bigboard2026!B:F,5,0)</f>
        <v>1.83</v>
      </c>
      <c r="O29" s="4">
        <f>VLOOKUP($B29,bigboard2026!B:G,6,0)</f>
        <v>88</v>
      </c>
      <c r="P29" s="4">
        <f>2026-VLOOKUP($B29,bigboard2026!B:H,7,0)</f>
        <v>24</v>
      </c>
    </row>
    <row r="30" spans="1:16" x14ac:dyDescent="0.25">
      <c r="A30" s="3">
        <f>VLOOKUP(B30,bigboard2026!B:O,14,0)</f>
        <v>278</v>
      </c>
      <c r="B30" s="3" t="s">
        <v>414</v>
      </c>
      <c r="C30" s="3" t="s">
        <v>28</v>
      </c>
      <c r="D30" s="3" t="s">
        <v>93</v>
      </c>
      <c r="E30" s="3" t="str">
        <f>VLOOKUP(B30,Tabla1[[NOMBRE]:[RONDA_ESTIMADA]],4,0)</f>
        <v>R7</v>
      </c>
      <c r="F30" s="6">
        <v>21</v>
      </c>
      <c r="G30" s="6">
        <v>5</v>
      </c>
      <c r="H30" s="6">
        <v>1</v>
      </c>
      <c r="I30" s="6">
        <v>0</v>
      </c>
      <c r="J30" s="6">
        <v>0</v>
      </c>
      <c r="K30" s="6">
        <v>7</v>
      </c>
      <c r="L30" s="6">
        <f>F30+G30</f>
        <v>26</v>
      </c>
      <c r="M30" s="6"/>
      <c r="N30" s="4">
        <f>VLOOKUP($B30,bigboard2026!B:F,5,0)</f>
        <v>1.83</v>
      </c>
      <c r="O30" s="4">
        <f>VLOOKUP($B30,bigboard2026!B:G,6,0)</f>
        <v>88</v>
      </c>
      <c r="P30" s="4">
        <f>2026-VLOOKUP($B30,bigboard2026!B:H,7,0)</f>
        <v>23</v>
      </c>
    </row>
    <row r="31" spans="1:16" x14ac:dyDescent="0.25">
      <c r="A31" s="3">
        <f>VLOOKUP(B31,bigboard2026!B:O,14,0)</f>
        <v>0</v>
      </c>
      <c r="B31" s="3" t="s">
        <v>405</v>
      </c>
      <c r="C31" s="3" t="s">
        <v>28</v>
      </c>
      <c r="D31" s="3" t="s">
        <v>31</v>
      </c>
      <c r="E31" s="3" t="str">
        <f>VLOOKUP(B31,Tabla1[[NOMBRE]:[RONDA_ESTIMADA]],4,0)</f>
        <v>UDFA</v>
      </c>
      <c r="F31" s="6">
        <v>26</v>
      </c>
      <c r="G31" s="6">
        <v>12</v>
      </c>
      <c r="H31" s="6">
        <v>0</v>
      </c>
      <c r="I31" s="6">
        <v>0</v>
      </c>
      <c r="J31" s="6">
        <v>0</v>
      </c>
      <c r="K31" s="6">
        <v>1</v>
      </c>
      <c r="L31" s="6">
        <f>F31+G31</f>
        <v>38</v>
      </c>
      <c r="M31" s="6"/>
      <c r="N31" s="4">
        <f>VLOOKUP($B31,bigboard2026!B:F,5,0)</f>
        <v>1.85</v>
      </c>
      <c r="O31" s="4">
        <f>VLOOKUP($B31,bigboard2026!B:G,6,0)</f>
        <v>88</v>
      </c>
      <c r="P31" s="4">
        <f>2026-VLOOKUP($B31,bigboard2026!B:H,7,0)</f>
        <v>23</v>
      </c>
    </row>
    <row r="32" spans="1:16" x14ac:dyDescent="0.25">
      <c r="A32" s="3">
        <f>VLOOKUP(B32,bigboard2026!B:O,14,0)</f>
        <v>0</v>
      </c>
      <c r="B32" s="3" t="s">
        <v>410</v>
      </c>
      <c r="C32" s="3" t="s">
        <v>28</v>
      </c>
      <c r="D32" s="3" t="s">
        <v>408</v>
      </c>
      <c r="E32" s="3" t="str">
        <f>VLOOKUP(B32,Tabla1[[NOMBRE]:[RONDA_ESTIMADA]],4,0)</f>
        <v>UDFA</v>
      </c>
      <c r="F32" s="6">
        <v>28</v>
      </c>
      <c r="G32" s="6">
        <v>7</v>
      </c>
      <c r="H32" s="6">
        <v>0.5</v>
      </c>
      <c r="I32" s="6">
        <v>0</v>
      </c>
      <c r="J32" s="6">
        <v>0</v>
      </c>
      <c r="K32" s="6">
        <v>8</v>
      </c>
      <c r="L32" s="6">
        <f>F32+G32</f>
        <v>35</v>
      </c>
      <c r="M32" s="6"/>
      <c r="N32" s="4">
        <f>VLOOKUP($B32,bigboard2026!B:F,5,0)</f>
        <v>1.88</v>
      </c>
      <c r="O32" s="4">
        <f>VLOOKUP($B32,bigboard2026!B:G,6,0)</f>
        <v>95</v>
      </c>
      <c r="P32" s="4">
        <f>2026-VLOOKUP($B32,bigboard2026!B:H,7,0)</f>
        <v>24</v>
      </c>
    </row>
    <row r="33" spans="1:16" x14ac:dyDescent="0.25">
      <c r="A33" s="3">
        <f>VLOOKUP(B33,bigboard2026!B:O,14,0)</f>
        <v>0</v>
      </c>
      <c r="B33" s="3" t="s">
        <v>412</v>
      </c>
      <c r="C33" s="3" t="s">
        <v>28</v>
      </c>
      <c r="D33" s="3" t="s">
        <v>63</v>
      </c>
      <c r="E33" s="3" t="str">
        <f>VLOOKUP(B33,Tabla1[[NOMBRE]:[RONDA_ESTIMADA]],4,0)</f>
        <v>UDFA</v>
      </c>
      <c r="F33" s="6">
        <v>31</v>
      </c>
      <c r="G33" s="6">
        <v>11</v>
      </c>
      <c r="H33" s="6">
        <v>0</v>
      </c>
      <c r="I33" s="6">
        <v>1</v>
      </c>
      <c r="J33" s="6">
        <v>1</v>
      </c>
      <c r="K33" s="6">
        <v>10</v>
      </c>
      <c r="L33" s="6">
        <f>F33+G33</f>
        <v>42</v>
      </c>
      <c r="M33" s="6"/>
      <c r="N33" s="4">
        <f>VLOOKUP($B33,bigboard2026!B:F,5,0)</f>
        <v>1.78</v>
      </c>
      <c r="O33" s="4">
        <f>VLOOKUP($B33,bigboard2026!B:G,6,0)</f>
        <v>89</v>
      </c>
      <c r="P33" s="4">
        <f>2026-VLOOKUP($B33,bigboard2026!B:H,7,0)</f>
        <v>24</v>
      </c>
    </row>
    <row r="34" spans="1:16" x14ac:dyDescent="0.25">
      <c r="A34" s="3">
        <f>VLOOKUP(B34,bigboard2026!B:O,14,0)</f>
        <v>0</v>
      </c>
      <c r="B34" s="3" t="s">
        <v>394</v>
      </c>
      <c r="C34" s="3" t="s">
        <v>28</v>
      </c>
      <c r="D34" s="3" t="s">
        <v>160</v>
      </c>
      <c r="E34" s="3" t="str">
        <f>VLOOKUP(B34,Tabla1[[NOMBRE]:[RONDA_ESTIMADA]],4,0)</f>
        <v>UDFA</v>
      </c>
      <c r="F34" s="6">
        <v>30</v>
      </c>
      <c r="G34" s="6">
        <v>17</v>
      </c>
      <c r="H34" s="6">
        <v>0</v>
      </c>
      <c r="I34" s="6">
        <v>0</v>
      </c>
      <c r="J34" s="6">
        <v>1</v>
      </c>
      <c r="K34" s="6">
        <v>10</v>
      </c>
      <c r="L34" s="6">
        <f>F34+G34</f>
        <v>47</v>
      </c>
      <c r="M34" s="6"/>
      <c r="N34" s="4">
        <f>VLOOKUP($B34,bigboard2026!B:F,5,0)</f>
        <v>1.83</v>
      </c>
      <c r="O34" s="4">
        <f>VLOOKUP($B34,bigboard2026!B:G,6,0)</f>
        <v>86</v>
      </c>
      <c r="P34" s="4">
        <f>2026-VLOOKUP($B34,bigboard2026!B:H,7,0)</f>
        <v>22</v>
      </c>
    </row>
    <row r="35" spans="1:16" x14ac:dyDescent="0.25">
      <c r="A35" s="3">
        <f>VLOOKUP(B35,bigboard2026!B:O,14,0)</f>
        <v>0</v>
      </c>
      <c r="B35" s="3" t="s">
        <v>442</v>
      </c>
      <c r="C35" s="3" t="s">
        <v>28</v>
      </c>
      <c r="D35" s="3" t="s">
        <v>435</v>
      </c>
      <c r="E35" s="3" t="str">
        <f>VLOOKUP(B35,Tabla1[[NOMBRE]:[RONDA_ESTIMADA]],4,0)</f>
        <v>UDFA</v>
      </c>
      <c r="F35" s="6">
        <v>33</v>
      </c>
      <c r="G35" s="6">
        <v>23</v>
      </c>
      <c r="H35" s="6">
        <v>3.5</v>
      </c>
      <c r="I35" s="6">
        <v>2</v>
      </c>
      <c r="J35" s="6">
        <v>0</v>
      </c>
      <c r="K35" s="6">
        <v>13</v>
      </c>
      <c r="L35" s="6">
        <f>F35+G35</f>
        <v>56</v>
      </c>
      <c r="M35" s="6"/>
      <c r="N35" s="4">
        <f>VLOOKUP($B35,bigboard2026!B:F,5,0)</f>
        <v>1.83</v>
      </c>
      <c r="O35" s="4">
        <f>VLOOKUP($B35,bigboard2026!B:G,6,0)</f>
        <v>79</v>
      </c>
      <c r="P35" s="4">
        <f>2026-VLOOKUP($B35,bigboard2026!B:H,7,0)</f>
        <v>24</v>
      </c>
    </row>
    <row r="36" spans="1:16" x14ac:dyDescent="0.25">
      <c r="A36" s="3">
        <f>VLOOKUP(B36,bigboard2026!B:O,14,0)</f>
        <v>0</v>
      </c>
      <c r="B36" s="3" t="s">
        <v>443</v>
      </c>
      <c r="C36" s="3" t="s">
        <v>28</v>
      </c>
      <c r="D36" s="3" t="s">
        <v>435</v>
      </c>
      <c r="E36" s="3" t="str">
        <f>VLOOKUP(B36,Tabla1[[NOMBRE]:[RONDA_ESTIMADA]],4,0)</f>
        <v>UDFA</v>
      </c>
      <c r="F36" s="6">
        <v>21</v>
      </c>
      <c r="G36" s="6">
        <v>11</v>
      </c>
      <c r="H36" s="6">
        <v>0.5</v>
      </c>
      <c r="I36" s="6">
        <v>0</v>
      </c>
      <c r="J36" s="6">
        <v>1</v>
      </c>
      <c r="K36" s="6">
        <v>8</v>
      </c>
      <c r="L36" s="6">
        <f>F36+G36</f>
        <v>32</v>
      </c>
      <c r="M36" s="6"/>
      <c r="N36" s="4">
        <f>VLOOKUP($B36,bigboard2026!B:F,5,0)</f>
        <v>1.83</v>
      </c>
      <c r="O36" s="4">
        <f>VLOOKUP($B36,bigboard2026!B:G,6,0)</f>
        <v>86</v>
      </c>
      <c r="P36" s="4">
        <f>2026-VLOOKUP($B36,bigboard2026!B:H,7,0)</f>
        <v>24</v>
      </c>
    </row>
    <row r="37" spans="1:16" x14ac:dyDescent="0.25">
      <c r="A37" s="3">
        <f>VLOOKUP(B37,bigboard2026!B:O,14,0)</f>
        <v>0</v>
      </c>
      <c r="B37" s="3" t="s">
        <v>446</v>
      </c>
      <c r="C37" s="3" t="s">
        <v>28</v>
      </c>
      <c r="D37" s="3" t="s">
        <v>447</v>
      </c>
      <c r="E37" s="3" t="str">
        <f>VLOOKUP(B37,Tabla1[[NOMBRE]:[RONDA_ESTIMADA]],4,0)</f>
        <v>UDFA</v>
      </c>
      <c r="F37" s="6">
        <v>40</v>
      </c>
      <c r="G37" s="6">
        <v>15</v>
      </c>
      <c r="H37" s="6">
        <v>0</v>
      </c>
      <c r="I37" s="6">
        <v>0</v>
      </c>
      <c r="J37" s="6">
        <v>1</v>
      </c>
      <c r="K37" s="6">
        <v>13</v>
      </c>
      <c r="L37" s="6">
        <f>F37+G37</f>
        <v>55</v>
      </c>
      <c r="M37" s="6"/>
      <c r="N37" s="4">
        <f>VLOOKUP($B37,bigboard2026!B:F,5,0)</f>
        <v>1.83</v>
      </c>
      <c r="O37" s="4">
        <f>VLOOKUP($B37,bigboard2026!B:G,6,0)</f>
        <v>91</v>
      </c>
      <c r="P37" s="4">
        <f>2026-VLOOKUP($B37,bigboard2026!B:H,7,0)</f>
        <v>24</v>
      </c>
    </row>
  </sheetData>
  <sortState xmlns:xlrd2="http://schemas.microsoft.com/office/spreadsheetml/2017/richdata2" ref="A2:P37">
    <sortCondition ref="E2:E37"/>
    <sortCondition ref="A2:A37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F7CEEA-1E18-43F5-A64A-5693C4754F8C}">
  <dimension ref="A1:O27"/>
  <sheetViews>
    <sheetView workbookViewId="0"/>
  </sheetViews>
  <sheetFormatPr baseColWidth="10" defaultRowHeight="15" x14ac:dyDescent="0.25"/>
  <cols>
    <col min="1" max="1" width="7.42578125" bestFit="1" customWidth="1"/>
    <col min="2" max="2" width="25.140625" bestFit="1" customWidth="1"/>
    <col min="3" max="3" width="12.7109375" bestFit="1" customWidth="1"/>
    <col min="4" max="4" width="17" bestFit="1" customWidth="1"/>
    <col min="5" max="5" width="22.28515625" bestFit="1" customWidth="1"/>
    <col min="6" max="12" width="9.5703125" customWidth="1"/>
    <col min="13" max="15" width="7" customWidth="1"/>
  </cols>
  <sheetData>
    <row r="1" spans="1:15" x14ac:dyDescent="0.25">
      <c r="A1" s="2" t="s">
        <v>0</v>
      </c>
      <c r="B1" s="2" t="s">
        <v>1</v>
      </c>
      <c r="C1" s="2" t="s">
        <v>125</v>
      </c>
      <c r="D1" s="2" t="s">
        <v>2</v>
      </c>
      <c r="E1" s="2" t="s">
        <v>3</v>
      </c>
      <c r="F1" s="2" t="s">
        <v>146</v>
      </c>
      <c r="G1" s="2" t="s">
        <v>147</v>
      </c>
      <c r="H1" s="2" t="s">
        <v>148</v>
      </c>
      <c r="I1" s="2" t="s">
        <v>149</v>
      </c>
      <c r="J1" s="2" t="s">
        <v>142</v>
      </c>
      <c r="K1" s="2" t="s">
        <v>150</v>
      </c>
      <c r="L1" s="2" t="s">
        <v>452</v>
      </c>
      <c r="M1" s="2" t="s">
        <v>453</v>
      </c>
      <c r="N1" s="2" t="s">
        <v>454</v>
      </c>
      <c r="O1" s="2" t="s">
        <v>458</v>
      </c>
    </row>
    <row r="2" spans="1:15" x14ac:dyDescent="0.25">
      <c r="A2" s="3">
        <f>VLOOKUP(B2,bigboard2026!B:O,14,0)</f>
        <v>7</v>
      </c>
      <c r="B2" s="3" t="s">
        <v>4</v>
      </c>
      <c r="C2" s="3" t="s">
        <v>5</v>
      </c>
      <c r="D2" s="3" t="s">
        <v>6</v>
      </c>
      <c r="E2" s="3" t="str">
        <f>VLOOKUP(B2,Tabla1[[NOMBRE]:[RONDA_ESTIMADA]],4,0)</f>
        <v>R1</v>
      </c>
      <c r="F2" s="6">
        <v>45</v>
      </c>
      <c r="G2" s="6">
        <v>23</v>
      </c>
      <c r="H2" s="6">
        <v>1</v>
      </c>
      <c r="I2" s="6">
        <v>2</v>
      </c>
      <c r="J2" s="6">
        <v>2</v>
      </c>
      <c r="K2" s="6">
        <v>1</v>
      </c>
      <c r="L2" s="6">
        <f>F2+G2</f>
        <v>68</v>
      </c>
      <c r="M2" s="4">
        <f>VLOOKUP($B2,bigboard2026!B:F,5,0)</f>
        <v>1.83</v>
      </c>
      <c r="N2" s="4">
        <f>VLOOKUP($B2,bigboard2026!B:G,6,0)</f>
        <v>93</v>
      </c>
      <c r="O2" s="4">
        <f>2026-VLOOKUP($B2,bigboard2026!B:H,7,0)</f>
        <v>22</v>
      </c>
    </row>
    <row r="3" spans="1:15" x14ac:dyDescent="0.25">
      <c r="A3" s="3">
        <f>VLOOKUP(B3,bigboard2026!B:O,14,0)</f>
        <v>11</v>
      </c>
      <c r="B3" s="3" t="s">
        <v>417</v>
      </c>
      <c r="C3" s="3" t="s">
        <v>5</v>
      </c>
      <c r="D3" s="3" t="s">
        <v>60</v>
      </c>
      <c r="E3" s="3" t="str">
        <f>VLOOKUP(B3,Tabla1[[NOMBRE]:[RONDA_ESTIMADA]],4,0)</f>
        <v>R1</v>
      </c>
      <c r="F3" s="6">
        <v>44</v>
      </c>
      <c r="G3" s="6">
        <v>48</v>
      </c>
      <c r="H3" s="6">
        <v>1</v>
      </c>
      <c r="I3" s="6">
        <v>0</v>
      </c>
      <c r="J3" s="6">
        <v>2</v>
      </c>
      <c r="K3" s="6">
        <v>5</v>
      </c>
      <c r="L3" s="6">
        <f>F3+G3</f>
        <v>92</v>
      </c>
      <c r="M3" s="4">
        <f>VLOOKUP($B3,bigboard2026!B:F,5,0)</f>
        <v>1.83</v>
      </c>
      <c r="N3" s="4">
        <f>VLOOKUP($B3,bigboard2026!B:G,6,0)</f>
        <v>91</v>
      </c>
      <c r="O3" s="4">
        <f>2026-VLOOKUP($B3,bigboard2026!B:H,7,0)</f>
        <v>22</v>
      </c>
    </row>
    <row r="4" spans="1:15" x14ac:dyDescent="0.25">
      <c r="A4" s="3">
        <f>VLOOKUP(B4,bigboard2026!B:O,14,0)</f>
        <v>20</v>
      </c>
      <c r="B4" s="3" t="s">
        <v>62</v>
      </c>
      <c r="C4" s="3" t="s">
        <v>5</v>
      </c>
      <c r="D4" s="3" t="s">
        <v>63</v>
      </c>
      <c r="E4" s="3" t="str">
        <f>VLOOKUP(B4,Tabla1[[NOMBRE]:[RONDA_ESTIMADA]],4,0)</f>
        <v>R1</v>
      </c>
      <c r="F4" s="6">
        <v>36</v>
      </c>
      <c r="G4" s="6">
        <v>41</v>
      </c>
      <c r="H4" s="6">
        <v>0.5</v>
      </c>
      <c r="I4" s="6">
        <v>3</v>
      </c>
      <c r="J4" s="6">
        <v>2</v>
      </c>
      <c r="K4" s="6">
        <v>6</v>
      </c>
      <c r="L4" s="6">
        <f>F4+G4</f>
        <v>77</v>
      </c>
      <c r="M4" s="4">
        <f>VLOOKUP($B4,bigboard2026!B:F,5,0)</f>
        <v>1.91</v>
      </c>
      <c r="N4" s="4">
        <f>VLOOKUP($B4,bigboard2026!B:G,6,0)</f>
        <v>91</v>
      </c>
      <c r="O4" s="4">
        <f>2026-VLOOKUP($B4,bigboard2026!B:H,7,0)</f>
        <v>22</v>
      </c>
    </row>
    <row r="5" spans="1:15" x14ac:dyDescent="0.25">
      <c r="A5" s="3">
        <f>VLOOKUP(B5,bigboard2026!B:O,14,0)</f>
        <v>52</v>
      </c>
      <c r="B5" s="3" t="s">
        <v>55</v>
      </c>
      <c r="C5" s="3" t="s">
        <v>5</v>
      </c>
      <c r="D5" s="3" t="s">
        <v>56</v>
      </c>
      <c r="E5" s="3" t="str">
        <f>VLOOKUP(B5,Tabla1[[NOMBRE]:[RONDA_ESTIMADA]],4,0)</f>
        <v>R2</v>
      </c>
      <c r="F5" s="6">
        <v>49</v>
      </c>
      <c r="G5" s="6">
        <v>40</v>
      </c>
      <c r="H5" s="6">
        <v>0</v>
      </c>
      <c r="I5" s="6">
        <v>1</v>
      </c>
      <c r="J5" s="6">
        <v>3</v>
      </c>
      <c r="K5" s="6">
        <v>4</v>
      </c>
      <c r="L5" s="6">
        <f>F5+G5</f>
        <v>89</v>
      </c>
      <c r="M5" s="4">
        <f>VLOOKUP($B5,bigboard2026!B:F,5,0)</f>
        <v>1.83</v>
      </c>
      <c r="N5" s="4">
        <f>VLOOKUP($B5,bigboard2026!B:G,6,0)</f>
        <v>101</v>
      </c>
      <c r="O5" s="4">
        <f>2026-VLOOKUP($B5,bigboard2026!B:H,7,0)</f>
        <v>22</v>
      </c>
    </row>
    <row r="6" spans="1:15" x14ac:dyDescent="0.25">
      <c r="A6" s="3">
        <f>VLOOKUP(B6,bigboard2026!B:O,14,0)</f>
        <v>63</v>
      </c>
      <c r="B6" s="3" t="s">
        <v>420</v>
      </c>
      <c r="C6" s="3" t="s">
        <v>5</v>
      </c>
      <c r="D6" s="3" t="s">
        <v>90</v>
      </c>
      <c r="E6" s="3" t="str">
        <f>VLOOKUP(B6,Tabla1[[NOMBRE]:[RONDA_ESTIMADA]],4,0)</f>
        <v>R2</v>
      </c>
      <c r="F6" s="6">
        <v>24</v>
      </c>
      <c r="G6" s="6">
        <v>28</v>
      </c>
      <c r="H6" s="6">
        <v>1</v>
      </c>
      <c r="I6" s="6">
        <v>0</v>
      </c>
      <c r="J6" s="6">
        <v>4</v>
      </c>
      <c r="K6" s="6">
        <v>6</v>
      </c>
      <c r="L6" s="6">
        <f>F6+G6</f>
        <v>52</v>
      </c>
      <c r="M6" s="4">
        <f>VLOOKUP($B6,bigboard2026!B:F,5,0)</f>
        <v>1.85</v>
      </c>
      <c r="N6" s="4">
        <f>VLOOKUP($B6,bigboard2026!B:G,6,0)</f>
        <v>86</v>
      </c>
      <c r="O6" s="4">
        <f>2026-VLOOKUP($B6,bigboard2026!B:H,7,0)</f>
        <v>24</v>
      </c>
    </row>
    <row r="7" spans="1:15" x14ac:dyDescent="0.25">
      <c r="A7" s="3">
        <f>VLOOKUP(B7,bigboard2026!B:O,14,0)</f>
        <v>81</v>
      </c>
      <c r="B7" s="3" t="s">
        <v>423</v>
      </c>
      <c r="C7" s="3" t="s">
        <v>5</v>
      </c>
      <c r="D7" s="3" t="s">
        <v>24</v>
      </c>
      <c r="E7" s="3" t="str">
        <f>VLOOKUP(B7,Tabla1[[NOMBRE]:[RONDA_ESTIMADA]],4,0)</f>
        <v>R3</v>
      </c>
      <c r="F7" s="6">
        <v>18</v>
      </c>
      <c r="G7" s="6">
        <v>9</v>
      </c>
      <c r="H7" s="6">
        <v>0</v>
      </c>
      <c r="I7" s="6">
        <v>0</v>
      </c>
      <c r="J7" s="6">
        <v>0</v>
      </c>
      <c r="K7" s="6">
        <v>2</v>
      </c>
      <c r="L7" s="6">
        <f>F7+G7</f>
        <v>27</v>
      </c>
      <c r="M7" s="4">
        <f>VLOOKUP($B7,bigboard2026!B:F,5,0)</f>
        <v>1.83</v>
      </c>
      <c r="N7" s="4">
        <f>VLOOKUP($B7,bigboard2026!B:G,6,0)</f>
        <v>92</v>
      </c>
      <c r="O7" s="4">
        <f>2026-VLOOKUP($B7,bigboard2026!B:H,7,0)</f>
        <v>22</v>
      </c>
    </row>
    <row r="8" spans="1:15" x14ac:dyDescent="0.25">
      <c r="A8" s="3">
        <f>VLOOKUP(B8,bigboard2026!B:O,14,0)</f>
        <v>96</v>
      </c>
      <c r="B8" s="3" t="s">
        <v>89</v>
      </c>
      <c r="C8" s="3" t="s">
        <v>5</v>
      </c>
      <c r="D8" s="3" t="s">
        <v>90</v>
      </c>
      <c r="E8" s="3" t="str">
        <f>VLOOKUP(B8,Tabla1[[NOMBRE]:[RONDA_ESTIMADA]],4,0)</f>
        <v>R3</v>
      </c>
      <c r="F8" s="6">
        <v>35</v>
      </c>
      <c r="G8" s="6">
        <v>42</v>
      </c>
      <c r="H8" s="6">
        <v>0</v>
      </c>
      <c r="I8" s="6">
        <v>2</v>
      </c>
      <c r="J8" s="6">
        <v>1</v>
      </c>
      <c r="K8" s="6">
        <v>8</v>
      </c>
      <c r="L8" s="6">
        <f>F8+G8</f>
        <v>77</v>
      </c>
      <c r="M8" s="4">
        <f>VLOOKUP($B8,bigboard2026!B:F,5,0)</f>
        <v>1.88</v>
      </c>
      <c r="N8" s="4">
        <f>VLOOKUP($B8,bigboard2026!B:G,6,0)</f>
        <v>92</v>
      </c>
      <c r="O8" s="4">
        <f>2026-VLOOKUP($B8,bigboard2026!B:H,7,0)</f>
        <v>23</v>
      </c>
    </row>
    <row r="9" spans="1:15" x14ac:dyDescent="0.25">
      <c r="A9" s="3">
        <f>VLOOKUP(B9,bigboard2026!B:O,14,0)</f>
        <v>102</v>
      </c>
      <c r="B9" s="3" t="s">
        <v>53</v>
      </c>
      <c r="C9" s="3" t="s">
        <v>5</v>
      </c>
      <c r="D9" s="3" t="s">
        <v>54</v>
      </c>
      <c r="E9" s="3" t="str">
        <f>VLOOKUP(B9,Tabla1[[NOMBRE]:[RONDA_ESTIMADA]],4,0)</f>
        <v>R3</v>
      </c>
      <c r="F9" s="6">
        <v>51</v>
      </c>
      <c r="G9" s="6">
        <v>23</v>
      </c>
      <c r="H9" s="6">
        <v>0</v>
      </c>
      <c r="I9" s="6">
        <v>0</v>
      </c>
      <c r="J9" s="6">
        <v>1</v>
      </c>
      <c r="K9" s="6">
        <v>1</v>
      </c>
      <c r="L9" s="6">
        <f>F9+G9</f>
        <v>74</v>
      </c>
      <c r="M9" s="4">
        <f>VLOOKUP($B9,bigboard2026!B:F,5,0)</f>
        <v>1.91</v>
      </c>
      <c r="N9" s="4">
        <f>VLOOKUP($B9,bigboard2026!B:G,6,0)</f>
        <v>92</v>
      </c>
      <c r="O9" s="4">
        <f>2026-VLOOKUP($B9,bigboard2026!B:H,7,0)</f>
        <v>24</v>
      </c>
    </row>
    <row r="10" spans="1:15" x14ac:dyDescent="0.25">
      <c r="A10" s="3">
        <f>VLOOKUP(B10,bigboard2026!B:O,14,0)</f>
        <v>108</v>
      </c>
      <c r="B10" s="3" t="s">
        <v>419</v>
      </c>
      <c r="C10" s="3" t="s">
        <v>5</v>
      </c>
      <c r="D10" s="3" t="s">
        <v>217</v>
      </c>
      <c r="E10" s="3" t="str">
        <f>VLOOKUP(B10,Tabla1[[NOMBRE]:[RONDA_ESTIMADA]],4,0)</f>
        <v>R3</v>
      </c>
      <c r="F10" s="6">
        <v>31</v>
      </c>
      <c r="G10" s="6">
        <v>25</v>
      </c>
      <c r="H10" s="6">
        <v>1</v>
      </c>
      <c r="I10" s="6">
        <v>0</v>
      </c>
      <c r="J10" s="6">
        <v>4</v>
      </c>
      <c r="K10" s="6">
        <v>7</v>
      </c>
      <c r="L10" s="6">
        <f>F10+G10</f>
        <v>56</v>
      </c>
      <c r="M10" s="4">
        <f>VLOOKUP($B10,bigboard2026!B:F,5,0)</f>
        <v>1.88</v>
      </c>
      <c r="N10" s="4">
        <f>VLOOKUP($B10,bigboard2026!B:G,6,0)</f>
        <v>86</v>
      </c>
      <c r="O10" s="4">
        <f>2026-VLOOKUP($B10,bigboard2026!B:H,7,0)</f>
        <v>24</v>
      </c>
    </row>
    <row r="11" spans="1:15" x14ac:dyDescent="0.25">
      <c r="A11" s="3">
        <f>VLOOKUP(B11,bigboard2026!B:O,14,0)</f>
        <v>136</v>
      </c>
      <c r="B11" s="3" t="s">
        <v>418</v>
      </c>
      <c r="C11" s="3" t="s">
        <v>5</v>
      </c>
      <c r="D11" s="3" t="s">
        <v>189</v>
      </c>
      <c r="E11" s="3" t="str">
        <f>VLOOKUP(B11,Tabla1[[NOMBRE]:[RONDA_ESTIMADA]],4,0)</f>
        <v>R4</v>
      </c>
      <c r="F11" s="6">
        <v>32</v>
      </c>
      <c r="G11" s="6">
        <v>22</v>
      </c>
      <c r="H11" s="6">
        <v>0</v>
      </c>
      <c r="I11" s="6">
        <v>0</v>
      </c>
      <c r="J11" s="6">
        <v>2</v>
      </c>
      <c r="K11" s="6">
        <v>10</v>
      </c>
      <c r="L11" s="6">
        <f>F11+G11</f>
        <v>54</v>
      </c>
      <c r="M11" s="4">
        <f>VLOOKUP($B11,bigboard2026!B:F,5,0)</f>
        <v>1.85</v>
      </c>
      <c r="N11" s="4">
        <f>VLOOKUP($B11,bigboard2026!B:G,6,0)</f>
        <v>95</v>
      </c>
      <c r="O11" s="4">
        <f>2026-VLOOKUP($B11,bigboard2026!B:H,7,0)</f>
        <v>21</v>
      </c>
    </row>
    <row r="12" spans="1:15" x14ac:dyDescent="0.25">
      <c r="A12" s="3">
        <f>VLOOKUP(B12,bigboard2026!B:O,14,0)</f>
        <v>171</v>
      </c>
      <c r="B12" s="3" t="s">
        <v>428</v>
      </c>
      <c r="C12" s="3" t="s">
        <v>5</v>
      </c>
      <c r="D12" s="3" t="s">
        <v>112</v>
      </c>
      <c r="E12" s="3" t="str">
        <f>VLOOKUP(B12,Tabla1[[NOMBRE]:[RONDA_ESTIMADA]],4,0)</f>
        <v>R5</v>
      </c>
      <c r="F12" s="6">
        <v>38</v>
      </c>
      <c r="G12" s="6">
        <v>32</v>
      </c>
      <c r="H12" s="6">
        <v>1</v>
      </c>
      <c r="I12" s="6">
        <v>0</v>
      </c>
      <c r="J12" s="6">
        <v>2</v>
      </c>
      <c r="K12" s="6">
        <v>1</v>
      </c>
      <c r="L12" s="6">
        <f>F12+G12</f>
        <v>70</v>
      </c>
      <c r="M12" s="4">
        <f>VLOOKUP($B12,bigboard2026!B:F,5,0)</f>
        <v>1.83</v>
      </c>
      <c r="N12" s="4">
        <f>VLOOKUP($B12,bigboard2026!B:G,6,0)</f>
        <v>86</v>
      </c>
      <c r="O12" s="4">
        <f>2026-VLOOKUP($B12,bigboard2026!B:H,7,0)</f>
        <v>23</v>
      </c>
    </row>
    <row r="13" spans="1:15" x14ac:dyDescent="0.25">
      <c r="A13" s="3">
        <f>VLOOKUP(B13,bigboard2026!B:O,14,0)</f>
        <v>185</v>
      </c>
      <c r="B13" s="3" t="s">
        <v>467</v>
      </c>
      <c r="C13" s="3" t="s">
        <v>5</v>
      </c>
      <c r="D13" s="3" t="s">
        <v>13</v>
      </c>
      <c r="E13" s="3" t="str">
        <f>VLOOKUP(B13,Tabla1[[NOMBRE]:[RONDA_ESTIMADA]],4,0)</f>
        <v>R5</v>
      </c>
      <c r="F13" s="6">
        <v>30</v>
      </c>
      <c r="G13" s="6">
        <v>7</v>
      </c>
      <c r="H13" s="6">
        <v>1</v>
      </c>
      <c r="I13" s="6">
        <v>0</v>
      </c>
      <c r="J13" s="6">
        <v>1</v>
      </c>
      <c r="K13" s="6">
        <v>2</v>
      </c>
      <c r="L13" s="6">
        <f>F13+G13</f>
        <v>37</v>
      </c>
      <c r="M13" s="4">
        <f>VLOOKUP($B13,bigboard2026!B:F,5,0)</f>
        <v>1.85</v>
      </c>
      <c r="N13" s="4">
        <f>VLOOKUP($B13,bigboard2026!B:G,6,0)</f>
        <v>90</v>
      </c>
      <c r="O13" s="4">
        <f>2026-VLOOKUP($B13,bigboard2026!B:H,7,0)</f>
        <v>22</v>
      </c>
    </row>
    <row r="14" spans="1:15" x14ac:dyDescent="0.25">
      <c r="A14" s="3">
        <f>VLOOKUP(B14,bigboard2026!B:O,14,0)</f>
        <v>199</v>
      </c>
      <c r="B14" s="3" t="s">
        <v>471</v>
      </c>
      <c r="C14" s="3" t="s">
        <v>5</v>
      </c>
      <c r="D14" s="3" t="s">
        <v>45</v>
      </c>
      <c r="E14" s="3" t="str">
        <f>VLOOKUP(B14,Tabla1[[NOMBRE]:[RONDA_ESTIMADA]],4,0)</f>
        <v>R5</v>
      </c>
      <c r="F14" s="6">
        <v>38</v>
      </c>
      <c r="G14" s="6">
        <v>40</v>
      </c>
      <c r="H14" s="6">
        <v>1</v>
      </c>
      <c r="I14" s="6">
        <v>2</v>
      </c>
      <c r="J14" s="6">
        <v>0</v>
      </c>
      <c r="K14" s="6">
        <v>6</v>
      </c>
      <c r="L14" s="6">
        <f>F14+G14</f>
        <v>78</v>
      </c>
      <c r="M14" s="4">
        <f>VLOOKUP($B14,bigboard2026!B:F,5,0)</f>
        <v>1.93</v>
      </c>
      <c r="N14" s="4">
        <f>VLOOKUP($B14,bigboard2026!B:G,6,0)</f>
        <v>99</v>
      </c>
      <c r="O14" s="4">
        <f>2026-VLOOKUP($B14,bigboard2026!B:H,7,0)</f>
        <v>24</v>
      </c>
    </row>
    <row r="15" spans="1:15" x14ac:dyDescent="0.25">
      <c r="A15" s="3">
        <f>VLOOKUP(B15,bigboard2026!B:O,14,0)</f>
        <v>203</v>
      </c>
      <c r="B15" s="3" t="s">
        <v>427</v>
      </c>
      <c r="C15" s="3" t="s">
        <v>5</v>
      </c>
      <c r="D15" s="3" t="s">
        <v>213</v>
      </c>
      <c r="E15" s="3" t="str">
        <f>VLOOKUP(B15,Tabla1[[NOMBRE]:[RONDA_ESTIMADA]],4,0)</f>
        <v>R6</v>
      </c>
      <c r="F15" s="6">
        <v>54</v>
      </c>
      <c r="G15" s="6">
        <v>50</v>
      </c>
      <c r="H15" s="6">
        <v>1</v>
      </c>
      <c r="I15" s="6">
        <v>0</v>
      </c>
      <c r="J15" s="6">
        <v>5</v>
      </c>
      <c r="K15" s="6">
        <v>3</v>
      </c>
      <c r="L15" s="6">
        <f>F15+G15</f>
        <v>104</v>
      </c>
      <c r="M15" s="4">
        <f>VLOOKUP($B15,bigboard2026!B:F,5,0)</f>
        <v>1.78</v>
      </c>
      <c r="N15" s="4">
        <f>VLOOKUP($B15,bigboard2026!B:G,6,0)</f>
        <v>93</v>
      </c>
      <c r="O15" s="4">
        <f>2026-VLOOKUP($B15,bigboard2026!B:H,7,0)</f>
        <v>22</v>
      </c>
    </row>
    <row r="16" spans="1:15" x14ac:dyDescent="0.25">
      <c r="A16" s="3">
        <f>VLOOKUP(B16,bigboard2026!B:O,14,0)</f>
        <v>213</v>
      </c>
      <c r="B16" s="3" t="s">
        <v>421</v>
      </c>
      <c r="C16" s="3" t="s">
        <v>5</v>
      </c>
      <c r="D16" s="3" t="s">
        <v>264</v>
      </c>
      <c r="E16" s="3" t="str">
        <f>VLOOKUP(B16,Tabla1[[NOMBRE]:[RONDA_ESTIMADA]],4,0)</f>
        <v>R6</v>
      </c>
      <c r="F16" s="6">
        <v>40</v>
      </c>
      <c r="G16" s="6">
        <v>19</v>
      </c>
      <c r="H16" s="6">
        <v>0</v>
      </c>
      <c r="I16" s="6">
        <v>2</v>
      </c>
      <c r="J16" s="6">
        <v>1</v>
      </c>
      <c r="K16" s="6">
        <v>3</v>
      </c>
      <c r="L16" s="6">
        <f>F16+G16</f>
        <v>59</v>
      </c>
      <c r="M16" s="4">
        <f>VLOOKUP($B16,bigboard2026!B:F,5,0)</f>
        <v>1.9</v>
      </c>
      <c r="N16" s="4">
        <f>VLOOKUP($B16,bigboard2026!B:G,6,0)</f>
        <v>94</v>
      </c>
      <c r="O16" s="4">
        <f>2026-VLOOKUP($B16,bigboard2026!B:H,7,0)</f>
        <v>22</v>
      </c>
    </row>
    <row r="17" spans="1:15" x14ac:dyDescent="0.25">
      <c r="A17" s="3">
        <f>VLOOKUP(B17,bigboard2026!B:O,14,0)</f>
        <v>230</v>
      </c>
      <c r="B17" s="3" t="s">
        <v>426</v>
      </c>
      <c r="C17" s="3" t="s">
        <v>5</v>
      </c>
      <c r="D17" s="3" t="s">
        <v>90</v>
      </c>
      <c r="E17" s="3" t="str">
        <f>VLOOKUP(B17,Tabla1[[NOMBRE]:[RONDA_ESTIMADA]],4,0)</f>
        <v>R6</v>
      </c>
      <c r="F17" s="6">
        <v>48</v>
      </c>
      <c r="G17" s="6">
        <v>49</v>
      </c>
      <c r="H17" s="6">
        <v>1</v>
      </c>
      <c r="I17" s="6">
        <v>1</v>
      </c>
      <c r="J17" s="6">
        <v>4</v>
      </c>
      <c r="K17" s="6">
        <v>7</v>
      </c>
      <c r="L17" s="6">
        <f>F17+G17</f>
        <v>97</v>
      </c>
      <c r="M17" s="4">
        <f>VLOOKUP($B17,bigboard2026!B:F,5,0)</f>
        <v>1.8</v>
      </c>
      <c r="N17" s="4">
        <f>VLOOKUP($B17,bigboard2026!B:G,6,0)</f>
        <v>87</v>
      </c>
      <c r="O17" s="4">
        <f>2026-VLOOKUP($B17,bigboard2026!B:H,7,0)</f>
        <v>23</v>
      </c>
    </row>
    <row r="18" spans="1:15" x14ac:dyDescent="0.25">
      <c r="A18" s="3">
        <f>VLOOKUP(B18,bigboard2026!B:O,14,0)</f>
        <v>247</v>
      </c>
      <c r="B18" s="3" t="s">
        <v>430</v>
      </c>
      <c r="C18" s="3" t="s">
        <v>5</v>
      </c>
      <c r="D18" s="3" t="s">
        <v>84</v>
      </c>
      <c r="E18" s="3" t="str">
        <f>VLOOKUP(B18,Tabla1[[NOMBRE]:[RONDA_ESTIMADA]],4,0)</f>
        <v>R7</v>
      </c>
      <c r="F18" s="6">
        <v>44</v>
      </c>
      <c r="G18" s="6">
        <v>26</v>
      </c>
      <c r="H18" s="6">
        <v>1</v>
      </c>
      <c r="I18" s="6">
        <v>0</v>
      </c>
      <c r="J18" s="6">
        <v>2</v>
      </c>
      <c r="K18" s="6">
        <v>4</v>
      </c>
      <c r="L18" s="6">
        <f>F18+G18</f>
        <v>70</v>
      </c>
      <c r="M18" s="4">
        <f>VLOOKUP($B18,bigboard2026!B:F,5,0)</f>
        <v>1.91</v>
      </c>
      <c r="N18" s="4">
        <f>VLOOKUP($B18,bigboard2026!B:G,6,0)</f>
        <v>95</v>
      </c>
      <c r="O18" s="4">
        <f>2026-VLOOKUP($B18,bigboard2026!B:H,7,0)</f>
        <v>23</v>
      </c>
    </row>
    <row r="19" spans="1:15" x14ac:dyDescent="0.25">
      <c r="A19" s="3">
        <f>VLOOKUP(B19,bigboard2026!B:O,14,0)</f>
        <v>253</v>
      </c>
      <c r="B19" s="3" t="s">
        <v>422</v>
      </c>
      <c r="C19" s="3" t="s">
        <v>5</v>
      </c>
      <c r="D19" s="3" t="s">
        <v>10</v>
      </c>
      <c r="E19" s="3" t="str">
        <f>VLOOKUP(B19,Tabla1[[NOMBRE]:[RONDA_ESTIMADA]],4,0)</f>
        <v>R7</v>
      </c>
      <c r="F19" s="6">
        <v>45</v>
      </c>
      <c r="G19" s="6">
        <v>30</v>
      </c>
      <c r="H19" s="6">
        <v>3.5</v>
      </c>
      <c r="I19" s="6">
        <v>2</v>
      </c>
      <c r="J19" s="6">
        <v>5</v>
      </c>
      <c r="K19" s="6">
        <v>6</v>
      </c>
      <c r="L19" s="6">
        <f>F19+G19</f>
        <v>75</v>
      </c>
      <c r="M19" s="4">
        <f>VLOOKUP($B19,bigboard2026!B:F,5,0)</f>
        <v>1.85</v>
      </c>
      <c r="N19" s="4">
        <f>VLOOKUP($B19,bigboard2026!B:G,6,0)</f>
        <v>96</v>
      </c>
      <c r="O19" s="4">
        <f>2026-VLOOKUP($B19,bigboard2026!B:H,7,0)</f>
        <v>23</v>
      </c>
    </row>
    <row r="20" spans="1:15" x14ac:dyDescent="0.25">
      <c r="A20" s="3">
        <f>VLOOKUP(B20,bigboard2026!B:O,14,0)</f>
        <v>256</v>
      </c>
      <c r="B20" s="3" t="s">
        <v>425</v>
      </c>
      <c r="C20" s="3" t="s">
        <v>5</v>
      </c>
      <c r="D20" s="3" t="s">
        <v>67</v>
      </c>
      <c r="E20" s="3" t="str">
        <f>VLOOKUP(B20,Tabla1[[NOMBRE]:[RONDA_ESTIMADA]],4,0)</f>
        <v>R7</v>
      </c>
      <c r="F20" s="6">
        <v>33</v>
      </c>
      <c r="G20" s="6">
        <v>26</v>
      </c>
      <c r="H20" s="6">
        <v>0</v>
      </c>
      <c r="I20" s="6">
        <v>1</v>
      </c>
      <c r="J20" s="6">
        <v>1</v>
      </c>
      <c r="K20" s="6">
        <v>2</v>
      </c>
      <c r="L20" s="6">
        <f>F20+G20</f>
        <v>59</v>
      </c>
      <c r="M20" s="4">
        <f>VLOOKUP($B20,bigboard2026!B:F,5,0)</f>
        <v>1.88</v>
      </c>
      <c r="N20" s="4">
        <f>VLOOKUP($B20,bigboard2026!B:G,6,0)</f>
        <v>93</v>
      </c>
      <c r="O20" s="4">
        <f>2026-VLOOKUP($B20,bigboard2026!B:H,7,0)</f>
        <v>22</v>
      </c>
    </row>
    <row r="21" spans="1:15" x14ac:dyDescent="0.25">
      <c r="A21" s="3">
        <f>VLOOKUP(B21,bigboard2026!B:O,14,0)</f>
        <v>260</v>
      </c>
      <c r="B21" s="3" t="s">
        <v>429</v>
      </c>
      <c r="C21" s="3" t="s">
        <v>5</v>
      </c>
      <c r="D21" s="3" t="s">
        <v>311</v>
      </c>
      <c r="E21" s="3" t="str">
        <f>VLOOKUP(B21,Tabla1[[NOMBRE]:[RONDA_ESTIMADA]],4,0)</f>
        <v>R7</v>
      </c>
      <c r="F21" s="6">
        <v>58</v>
      </c>
      <c r="G21" s="6">
        <v>14</v>
      </c>
      <c r="H21" s="6">
        <v>0</v>
      </c>
      <c r="I21" s="6">
        <v>0</v>
      </c>
      <c r="J21" s="6">
        <v>4</v>
      </c>
      <c r="K21" s="6">
        <v>2</v>
      </c>
      <c r="L21" s="6">
        <f>F21+G21</f>
        <v>72</v>
      </c>
      <c r="M21" s="4">
        <f>VLOOKUP($B21,bigboard2026!B:F,5,0)</f>
        <v>1.88</v>
      </c>
      <c r="N21" s="4">
        <f>VLOOKUP($B21,bigboard2026!B:G,6,0)</f>
        <v>91</v>
      </c>
      <c r="O21" s="4">
        <f>2026-VLOOKUP($B21,bigboard2026!B:H,7,0)</f>
        <v>22</v>
      </c>
    </row>
    <row r="22" spans="1:15" x14ac:dyDescent="0.25">
      <c r="A22" s="3">
        <f>VLOOKUP(B22,bigboard2026!B:O,14,0)</f>
        <v>274</v>
      </c>
      <c r="B22" s="3" t="s">
        <v>424</v>
      </c>
      <c r="C22" s="3" t="s">
        <v>5</v>
      </c>
      <c r="D22" s="3" t="s">
        <v>24</v>
      </c>
      <c r="E22" s="3" t="str">
        <f>VLOOKUP(B22,Tabla1[[NOMBRE]:[RONDA_ESTIMADA]],4,0)</f>
        <v>R7</v>
      </c>
      <c r="F22" s="6">
        <v>34</v>
      </c>
      <c r="G22" s="6">
        <v>17</v>
      </c>
      <c r="H22" s="6">
        <v>1</v>
      </c>
      <c r="I22" s="6">
        <v>0</v>
      </c>
      <c r="J22" s="6">
        <v>5</v>
      </c>
      <c r="K22" s="6">
        <v>3</v>
      </c>
      <c r="L22" s="6">
        <f>F22+G22</f>
        <v>51</v>
      </c>
      <c r="M22" s="4">
        <f>VLOOKUP($B22,bigboard2026!B:F,5,0)</f>
        <v>1.8</v>
      </c>
      <c r="N22" s="4">
        <f>VLOOKUP($B22,bigboard2026!B:G,6,0)</f>
        <v>91</v>
      </c>
      <c r="O22" s="4">
        <f>2026-VLOOKUP($B22,bigboard2026!B:H,7,0)</f>
        <v>22</v>
      </c>
    </row>
    <row r="23" spans="1:15" x14ac:dyDescent="0.25">
      <c r="A23" s="3">
        <f>VLOOKUP(B23,bigboard2026!B:O,14,0)</f>
        <v>0</v>
      </c>
      <c r="B23" s="3" t="s">
        <v>432</v>
      </c>
      <c r="C23" s="3" t="s">
        <v>5</v>
      </c>
      <c r="D23" s="3" t="s">
        <v>160</v>
      </c>
      <c r="E23" s="3" t="str">
        <f>VLOOKUP(B23,Tabla1[[NOMBRE]:[RONDA_ESTIMADA]],4,0)</f>
        <v>UDFA</v>
      </c>
      <c r="F23" s="6">
        <v>50</v>
      </c>
      <c r="G23" s="6">
        <v>26</v>
      </c>
      <c r="H23" s="6">
        <v>0</v>
      </c>
      <c r="I23" s="6">
        <v>2</v>
      </c>
      <c r="J23" s="6">
        <v>1</v>
      </c>
      <c r="K23" s="6">
        <v>0</v>
      </c>
      <c r="L23" s="6">
        <f>F23+G23</f>
        <v>76</v>
      </c>
      <c r="M23" s="4">
        <f>VLOOKUP($B23,bigboard2026!B:F,5,0)</f>
        <v>1.88</v>
      </c>
      <c r="N23" s="4">
        <f>VLOOKUP($B23,bigboard2026!B:G,6,0)</f>
        <v>94</v>
      </c>
      <c r="O23" s="4">
        <f>2026-VLOOKUP($B23,bigboard2026!B:H,7,0)</f>
        <v>22</v>
      </c>
    </row>
    <row r="24" spans="1:15" x14ac:dyDescent="0.25">
      <c r="A24" s="3">
        <f>VLOOKUP(B24,bigboard2026!B:O,14,0)</f>
        <v>0</v>
      </c>
      <c r="B24" s="3" t="s">
        <v>431</v>
      </c>
      <c r="C24" s="3" t="s">
        <v>5</v>
      </c>
      <c r="D24" s="3" t="s">
        <v>50</v>
      </c>
      <c r="E24" s="3" t="str">
        <f>VLOOKUP(B24,Tabla1[[NOMBRE]:[RONDA_ESTIMADA]],4,0)</f>
        <v>UDFA</v>
      </c>
      <c r="F24" s="6">
        <v>45</v>
      </c>
      <c r="G24" s="6">
        <v>45</v>
      </c>
      <c r="H24" s="6">
        <v>0</v>
      </c>
      <c r="I24" s="6">
        <v>0</v>
      </c>
      <c r="J24" s="6">
        <v>6</v>
      </c>
      <c r="K24" s="6">
        <v>3</v>
      </c>
      <c r="L24" s="6">
        <f>F24+G24</f>
        <v>90</v>
      </c>
      <c r="M24" s="4">
        <f>VLOOKUP($B24,bigboard2026!B:F,5,0)</f>
        <v>1.8</v>
      </c>
      <c r="N24" s="4">
        <f>VLOOKUP($B24,bigboard2026!B:G,6,0)</f>
        <v>90</v>
      </c>
      <c r="O24" s="4">
        <f>2026-VLOOKUP($B24,bigboard2026!B:H,7,0)</f>
        <v>25</v>
      </c>
    </row>
    <row r="25" spans="1:15" x14ac:dyDescent="0.25">
      <c r="A25" s="3">
        <f>VLOOKUP(B25,bigboard2026!B:O,14,0)</f>
        <v>0</v>
      </c>
      <c r="B25" s="3" t="s">
        <v>433</v>
      </c>
      <c r="C25" s="3" t="s">
        <v>5</v>
      </c>
      <c r="D25" s="3" t="s">
        <v>6</v>
      </c>
      <c r="E25" s="3" t="str">
        <f>VLOOKUP(B25,Tabla1[[NOMBRE]:[RONDA_ESTIMADA]],4,0)</f>
        <v>UDFA</v>
      </c>
      <c r="F25" s="6">
        <v>18</v>
      </c>
      <c r="G25" s="6">
        <v>12</v>
      </c>
      <c r="H25" s="6">
        <v>0</v>
      </c>
      <c r="I25" s="6">
        <v>0</v>
      </c>
      <c r="J25" s="6">
        <v>0</v>
      </c>
      <c r="K25" s="6">
        <v>2</v>
      </c>
      <c r="L25" s="6">
        <f>F25+G25</f>
        <v>30</v>
      </c>
      <c r="M25" s="4">
        <f>VLOOKUP($B25,bigboard2026!B:F,5,0)</f>
        <v>1.85</v>
      </c>
      <c r="N25" s="4">
        <f>VLOOKUP($B25,bigboard2026!B:G,6,0)</f>
        <v>88</v>
      </c>
      <c r="O25" s="4">
        <f>2026-VLOOKUP($B25,bigboard2026!B:H,7,0)</f>
        <v>24</v>
      </c>
    </row>
    <row r="26" spans="1:15" x14ac:dyDescent="0.25">
      <c r="A26" s="3">
        <f>VLOOKUP(B26,bigboard2026!B:O,14,0)</f>
        <v>0</v>
      </c>
      <c r="B26" s="3" t="s">
        <v>439</v>
      </c>
      <c r="C26" s="3" t="s">
        <v>5</v>
      </c>
      <c r="D26" s="3" t="s">
        <v>435</v>
      </c>
      <c r="E26" s="3" t="str">
        <f>VLOOKUP(B26,Tabla1[[NOMBRE]:[RONDA_ESTIMADA]],4,0)</f>
        <v>UDFA</v>
      </c>
      <c r="F26" s="6">
        <v>8</v>
      </c>
      <c r="G26" s="6">
        <v>12</v>
      </c>
      <c r="H26" s="6">
        <v>0</v>
      </c>
      <c r="I26" s="6">
        <v>0</v>
      </c>
      <c r="J26" s="6">
        <v>1</v>
      </c>
      <c r="K26" s="6">
        <v>1</v>
      </c>
      <c r="L26" s="6">
        <f>F26+G26</f>
        <v>20</v>
      </c>
      <c r="M26" s="4">
        <f>VLOOKUP($B26,bigboard2026!B:F,5,0)</f>
        <v>1.83</v>
      </c>
      <c r="N26" s="4">
        <f>VLOOKUP($B26,bigboard2026!B:G,6,0)</f>
        <v>95</v>
      </c>
      <c r="O26" s="4">
        <f>2026-VLOOKUP($B26,bigboard2026!B:H,7,0)</f>
        <v>24</v>
      </c>
    </row>
    <row r="27" spans="1:15" x14ac:dyDescent="0.25">
      <c r="A27" s="3">
        <f>VLOOKUP(B27,bigboard2026!B:O,14,0)</f>
        <v>0</v>
      </c>
      <c r="B27" s="3" t="s">
        <v>440</v>
      </c>
      <c r="C27" s="3" t="s">
        <v>5</v>
      </c>
      <c r="D27" s="3" t="s">
        <v>435</v>
      </c>
      <c r="E27" s="3" t="str">
        <f>VLOOKUP(B27,Tabla1[[NOMBRE]:[RONDA_ESTIMADA]],4,0)</f>
        <v>UDFA</v>
      </c>
      <c r="F27" s="6">
        <v>32</v>
      </c>
      <c r="G27" s="6">
        <v>35</v>
      </c>
      <c r="H27" s="6">
        <v>1</v>
      </c>
      <c r="I27" s="6">
        <v>1</v>
      </c>
      <c r="J27" s="6">
        <v>0</v>
      </c>
      <c r="K27" s="6">
        <v>1</v>
      </c>
      <c r="L27" s="6">
        <f>F27+G27</f>
        <v>67</v>
      </c>
      <c r="M27" s="4">
        <f>VLOOKUP($B27,bigboard2026!B:F,5,0)</f>
        <v>1.86</v>
      </c>
      <c r="N27" s="4">
        <f>VLOOKUP($B27,bigboard2026!B:G,6,0)</f>
        <v>90</v>
      </c>
      <c r="O27" s="4">
        <f>2026-VLOOKUP($B27,bigboard2026!B:H,7,0)</f>
        <v>24</v>
      </c>
    </row>
  </sheetData>
  <sortState xmlns:xlrd2="http://schemas.microsoft.com/office/spreadsheetml/2017/richdata2" ref="A2:O27">
    <sortCondition ref="E2:E27"/>
    <sortCondition ref="A2:A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bigboard2026</vt:lpstr>
      <vt:lpstr>QB</vt:lpstr>
      <vt:lpstr>RB</vt:lpstr>
      <vt:lpstr>WR</vt:lpstr>
      <vt:lpstr>TE</vt:lpstr>
      <vt:lpstr>OT</vt:lpstr>
      <vt:lpstr>OG</vt:lpstr>
      <vt:lpstr>C</vt:lpstr>
      <vt:lpstr>DT</vt:lpstr>
      <vt:lpstr>EDGE</vt:lpstr>
      <vt:lpstr>LB</vt:lpstr>
      <vt:lpstr>CB</vt:lpstr>
      <vt:lpstr>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roca castro</dc:creator>
  <cp:lastModifiedBy>luis roca castro</cp:lastModifiedBy>
  <dcterms:created xsi:type="dcterms:W3CDTF">2026-02-12T17:25:09Z</dcterms:created>
  <dcterms:modified xsi:type="dcterms:W3CDTF">2026-04-05T17:51:31Z</dcterms:modified>
</cp:coreProperties>
</file>